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DAMP\Homepage\"/>
    </mc:Choice>
  </mc:AlternateContent>
  <xr:revisionPtr revIDLastSave="0" documentId="8_{553440FA-E35B-4FBC-A008-616D584F7F3C}" xr6:coauthVersionLast="47" xr6:coauthVersionMax="47" xr10:uidLastSave="{00000000-0000-0000-0000-000000000000}"/>
  <bookViews>
    <workbookView xWindow="5850" yWindow="2505" windowWidth="29625" windowHeight="18495" xr2:uid="{8D421974-5232-4A71-B948-5B22E852858D}"/>
  </bookViews>
  <sheets>
    <sheet name="Klassifizierung" sheetId="53" r:id="rId1"/>
    <sheet name="Anl III Tab 1" sheetId="54" r:id="rId2"/>
    <sheet name="H10" sheetId="55" r:id="rId3"/>
    <sheet name="Tabelle 1" sheetId="57" r:id="rId4"/>
    <sheet name="Tabelle 2" sheetId="58" r:id="rId5"/>
    <sheet name="Tabelle 3" sheetId="59" r:id="rId6"/>
    <sheet name="Tabelle 3orig" sheetId="61" r:id="rId7"/>
    <sheet name="ak" sheetId="60" r:id="rId8"/>
  </sheets>
  <definedNames>
    <definedName name="_xlnm.Print_Area" localSheetId="1">'Anl III Tab 1'!$B$1:$N$795</definedName>
    <definedName name="_xlnm.Print_Area" localSheetId="0">Klassifizierung!$A$1:$AB$61</definedName>
    <definedName name="_xlnm.Print_Titles" localSheetId="1">'Anl III Tab 1'!$1:$5</definedName>
    <definedName name="_xlnm.Print_Titles" localSheetId="0">Klassifizierung!$A:$B,Klassifizierung!$5:$10</definedName>
    <definedName name="Freigrenze">'Anl III Tab 1'!$C:$C</definedName>
    <definedName name="GS">'Tabelle 1'!$J$5:$J$8</definedName>
    <definedName name="HWZ_StrlSchV">'Anl III Tab 1'!$M:$M</definedName>
    <definedName name="HWZe_StrlSchV">'Anl III Tab 1'!$N:$N</definedName>
    <definedName name="K">'Tabelle 1'!$A$5:$A$9</definedName>
    <definedName name="Konst_h10">'H10'!$B$8:$B$810</definedName>
    <definedName name="NUK_h10">'H10'!$A$8:$A$810</definedName>
    <definedName name="NUK_RJAZ">'Tabelle 3'!$A$4:$A$110</definedName>
    <definedName name="NUK_StrlSchV">'Anl III Tab 1'!$B:$B</definedName>
    <definedName name="RJAZ">'Tabelle 3'!$B$4:$B$110</definedName>
    <definedName name="RK">'Tabelle 1'!$D$5:$D$9</definedName>
    <definedName name="X">'Tabelle 1'!$G$5:$G$8</definedName>
  </definedNames>
  <calcPr calcId="181029" fullCalcOnLoad="1"/>
</workbook>
</file>

<file path=xl/calcChain.xml><?xml version="1.0" encoding="utf-8"?>
<calcChain xmlns="http://schemas.openxmlformats.org/spreadsheetml/2006/main">
  <c r="G54" i="53" l="1"/>
  <c r="I54" i="53"/>
  <c r="C11" i="53"/>
  <c r="D11" i="53"/>
  <c r="F11" i="53"/>
  <c r="G11" i="53"/>
  <c r="H11" i="53"/>
  <c r="J11" i="53"/>
  <c r="K11" i="53"/>
  <c r="L11" i="53"/>
  <c r="M11" i="53"/>
  <c r="N11" i="53"/>
  <c r="O11" i="53"/>
  <c r="P11" i="53"/>
  <c r="Q11" i="53"/>
  <c r="R11" i="53"/>
  <c r="S11" i="53"/>
  <c r="T11" i="53"/>
  <c r="U11" i="53"/>
  <c r="C12" i="53"/>
  <c r="D12" i="53"/>
  <c r="F12" i="53"/>
  <c r="G12" i="53"/>
  <c r="H12" i="53"/>
  <c r="J12" i="53"/>
  <c r="K12" i="53"/>
  <c r="L12" i="53"/>
  <c r="M12" i="53"/>
  <c r="N12" i="53"/>
  <c r="O12" i="53"/>
  <c r="P12" i="53"/>
  <c r="Q12" i="53"/>
  <c r="R12" i="53"/>
  <c r="S12" i="53"/>
  <c r="T12" i="53"/>
  <c r="U12" i="53"/>
  <c r="C13" i="53"/>
  <c r="D13" i="53"/>
  <c r="F13" i="53"/>
  <c r="G13" i="53"/>
  <c r="H13" i="53"/>
  <c r="J13" i="53"/>
  <c r="K13" i="53"/>
  <c r="L13" i="53"/>
  <c r="M13" i="53"/>
  <c r="N13" i="53"/>
  <c r="O13" i="53"/>
  <c r="P13" i="53"/>
  <c r="Q13" i="53"/>
  <c r="R13" i="53"/>
  <c r="S13" i="53"/>
  <c r="T13" i="53"/>
  <c r="U13" i="53"/>
  <c r="C14" i="53"/>
  <c r="D14" i="53"/>
  <c r="F14" i="53"/>
  <c r="G14" i="53"/>
  <c r="R14" i="53"/>
  <c r="C15" i="53"/>
  <c r="D15" i="53"/>
  <c r="F15" i="53"/>
  <c r="G15" i="53"/>
  <c r="H15" i="53"/>
  <c r="J15" i="53"/>
  <c r="K15" i="53"/>
  <c r="L15" i="53"/>
  <c r="M15" i="53"/>
  <c r="N15" i="53"/>
  <c r="O15" i="53"/>
  <c r="P15" i="53"/>
  <c r="Q15" i="53"/>
  <c r="R15" i="53"/>
  <c r="S15" i="53"/>
  <c r="T15" i="53"/>
  <c r="U15" i="53"/>
  <c r="C16" i="53"/>
  <c r="D16" i="53"/>
  <c r="F16" i="53"/>
  <c r="G16" i="53"/>
  <c r="H16" i="53"/>
  <c r="J16" i="53"/>
  <c r="K16" i="53"/>
  <c r="L16" i="53"/>
  <c r="M16" i="53"/>
  <c r="N16" i="53"/>
  <c r="O16" i="53"/>
  <c r="P16" i="53"/>
  <c r="Q16" i="53"/>
  <c r="R16" i="53"/>
  <c r="S16" i="53"/>
  <c r="T16" i="53"/>
  <c r="U16" i="53"/>
  <c r="C17" i="53"/>
  <c r="D17" i="53"/>
  <c r="F17" i="53"/>
  <c r="G17" i="53"/>
  <c r="H17" i="53"/>
  <c r="J17" i="53"/>
  <c r="K17" i="53"/>
  <c r="L17" i="53"/>
  <c r="M17" i="53"/>
  <c r="N17" i="53"/>
  <c r="O17" i="53"/>
  <c r="P17" i="53"/>
  <c r="Q17" i="53"/>
  <c r="R17" i="53"/>
  <c r="S17" i="53"/>
  <c r="T17" i="53"/>
  <c r="U17" i="53"/>
  <c r="C18" i="53"/>
  <c r="D18" i="53"/>
  <c r="F18" i="53"/>
  <c r="G18" i="53"/>
  <c r="H18" i="53"/>
  <c r="J18" i="53"/>
  <c r="K18" i="53"/>
  <c r="L18" i="53"/>
  <c r="M18" i="53"/>
  <c r="N18" i="53"/>
  <c r="O18" i="53"/>
  <c r="P18" i="53"/>
  <c r="Q18" i="53"/>
  <c r="R18" i="53"/>
  <c r="S18" i="53"/>
  <c r="T18" i="53"/>
  <c r="U18" i="53"/>
  <c r="C19" i="53"/>
  <c r="D19" i="53"/>
  <c r="F19" i="53"/>
  <c r="G19" i="53"/>
  <c r="H19" i="53"/>
  <c r="J19" i="53"/>
  <c r="K19" i="53"/>
  <c r="L19" i="53"/>
  <c r="M19" i="53"/>
  <c r="N19" i="53"/>
  <c r="O19" i="53"/>
  <c r="P19" i="53"/>
  <c r="Q19" i="53"/>
  <c r="R19" i="53"/>
  <c r="S19" i="53"/>
  <c r="T19" i="53"/>
  <c r="U19" i="53"/>
  <c r="C20" i="53"/>
  <c r="D20" i="53"/>
  <c r="F20" i="53"/>
  <c r="G20" i="53"/>
  <c r="H20" i="53"/>
  <c r="J20" i="53"/>
  <c r="K20" i="53"/>
  <c r="R20" i="53"/>
  <c r="T20" i="53"/>
  <c r="C21" i="53"/>
  <c r="D21" i="53"/>
  <c r="F21" i="53"/>
  <c r="G21" i="53"/>
  <c r="H21" i="53"/>
  <c r="J21" i="53"/>
  <c r="K21" i="53"/>
  <c r="R21" i="53"/>
  <c r="S21" i="53"/>
  <c r="C22" i="53"/>
  <c r="D22" i="53"/>
  <c r="F22" i="53"/>
  <c r="G22" i="53"/>
  <c r="H22" i="53"/>
  <c r="J22" i="53"/>
  <c r="K22" i="53"/>
  <c r="L22" i="53"/>
  <c r="M22" i="53"/>
  <c r="N22" i="53"/>
  <c r="O22" i="53"/>
  <c r="P22" i="53"/>
  <c r="Q22" i="53"/>
  <c r="R22" i="53"/>
  <c r="S22" i="53"/>
  <c r="T22" i="53"/>
  <c r="U22" i="53"/>
  <c r="C23" i="53"/>
  <c r="D23" i="53"/>
  <c r="F23" i="53"/>
  <c r="G23" i="53"/>
  <c r="H23" i="53"/>
  <c r="J23" i="53"/>
  <c r="K23" i="53"/>
  <c r="L23" i="53"/>
  <c r="M23" i="53"/>
  <c r="N23" i="53"/>
  <c r="O23" i="53"/>
  <c r="P23" i="53"/>
  <c r="Q23" i="53"/>
  <c r="R23" i="53"/>
  <c r="S23" i="53"/>
  <c r="T23" i="53"/>
  <c r="U23" i="53"/>
  <c r="C24" i="53"/>
  <c r="D24" i="53"/>
  <c r="F24" i="53"/>
  <c r="G24" i="53"/>
  <c r="H24" i="53"/>
  <c r="J24" i="53"/>
  <c r="K24" i="53"/>
  <c r="L24" i="53"/>
  <c r="M24" i="53"/>
  <c r="N24" i="53"/>
  <c r="O24" i="53"/>
  <c r="P24" i="53"/>
  <c r="Q24" i="53"/>
  <c r="R24" i="53"/>
  <c r="S24" i="53"/>
  <c r="T24" i="53"/>
  <c r="U24" i="53"/>
  <c r="C25" i="53"/>
  <c r="D25" i="53"/>
  <c r="F25" i="53"/>
  <c r="G25" i="53"/>
  <c r="H25" i="53"/>
  <c r="J25" i="53"/>
  <c r="K25" i="53"/>
  <c r="L25" i="53"/>
  <c r="M25" i="53"/>
  <c r="N25" i="53"/>
  <c r="O25" i="53"/>
  <c r="P25" i="53"/>
  <c r="Q25" i="53"/>
  <c r="R25" i="53"/>
  <c r="S25" i="53"/>
  <c r="T25" i="53"/>
  <c r="U25" i="53"/>
  <c r="C26" i="53"/>
  <c r="D26" i="53"/>
  <c r="F26" i="53"/>
  <c r="G26" i="53"/>
  <c r="H26" i="53"/>
  <c r="J26" i="53"/>
  <c r="K26" i="53"/>
  <c r="C27" i="53"/>
  <c r="D27" i="53"/>
  <c r="F27" i="53"/>
  <c r="G27" i="53"/>
  <c r="H27" i="53"/>
  <c r="J27" i="53"/>
  <c r="K27" i="53"/>
  <c r="R27" i="53"/>
  <c r="S27" i="53"/>
  <c r="U27" i="53"/>
  <c r="C28" i="53"/>
  <c r="D28" i="53"/>
  <c r="F28" i="53"/>
  <c r="G28" i="53"/>
  <c r="H28" i="53"/>
  <c r="J28" i="53"/>
  <c r="K28" i="53"/>
  <c r="L28" i="53"/>
  <c r="M28" i="53"/>
  <c r="N28" i="53"/>
  <c r="O28" i="53"/>
  <c r="P28" i="53"/>
  <c r="Q28" i="53"/>
  <c r="R28" i="53"/>
  <c r="S28" i="53"/>
  <c r="T28" i="53"/>
  <c r="U28" i="53"/>
  <c r="C29" i="53"/>
  <c r="D29" i="53"/>
  <c r="F29" i="53"/>
  <c r="G29" i="53"/>
  <c r="H29" i="53"/>
  <c r="J29" i="53"/>
  <c r="K29" i="53"/>
  <c r="L29" i="53"/>
  <c r="M29" i="53"/>
  <c r="N29" i="53"/>
  <c r="O29" i="53"/>
  <c r="P29" i="53"/>
  <c r="Q29" i="53"/>
  <c r="R29" i="53"/>
  <c r="S29" i="53"/>
  <c r="T29" i="53"/>
  <c r="U29" i="53"/>
  <c r="C30" i="53"/>
  <c r="D30" i="53"/>
  <c r="F30" i="53"/>
  <c r="G30" i="53"/>
  <c r="H30" i="53"/>
  <c r="J30" i="53"/>
  <c r="K30" i="53"/>
  <c r="L30" i="53"/>
  <c r="M30" i="53"/>
  <c r="N30" i="53"/>
  <c r="O30" i="53"/>
  <c r="P30" i="53"/>
  <c r="Q30" i="53"/>
  <c r="R30" i="53"/>
  <c r="S30" i="53"/>
  <c r="T30" i="53"/>
  <c r="U30" i="53"/>
  <c r="C31" i="53"/>
  <c r="D31" i="53"/>
  <c r="F31" i="53"/>
  <c r="G31" i="53"/>
  <c r="H31" i="53"/>
  <c r="J31" i="53"/>
  <c r="K31" i="53"/>
  <c r="L31" i="53"/>
  <c r="M31" i="53"/>
  <c r="N31" i="53"/>
  <c r="O31" i="53"/>
  <c r="P31" i="53"/>
  <c r="Q31" i="53"/>
  <c r="R31" i="53"/>
  <c r="S31" i="53"/>
  <c r="T31" i="53"/>
  <c r="U31" i="53"/>
  <c r="C32" i="53"/>
  <c r="D32" i="53"/>
  <c r="F32" i="53"/>
  <c r="G32" i="53"/>
  <c r="H32" i="53"/>
  <c r="J32" i="53"/>
  <c r="K32" i="53"/>
  <c r="L32" i="53"/>
  <c r="M32" i="53"/>
  <c r="N32" i="53"/>
  <c r="O32" i="53"/>
  <c r="P32" i="53"/>
  <c r="Q32" i="53"/>
  <c r="R32" i="53"/>
  <c r="S32" i="53"/>
  <c r="T32" i="53"/>
  <c r="U32" i="53"/>
  <c r="C33" i="53"/>
  <c r="D33" i="53"/>
  <c r="F33" i="53"/>
  <c r="G33" i="53"/>
  <c r="H33" i="53"/>
  <c r="J33" i="53"/>
  <c r="K33" i="53"/>
  <c r="L33" i="53"/>
  <c r="M33" i="53"/>
  <c r="N33" i="53"/>
  <c r="O33" i="53"/>
  <c r="P33" i="53"/>
  <c r="Q33" i="53"/>
  <c r="R33" i="53"/>
  <c r="S33" i="53"/>
  <c r="T33" i="53"/>
  <c r="U33" i="53"/>
  <c r="C34" i="53"/>
  <c r="D34" i="53"/>
  <c r="F34" i="53"/>
  <c r="G34" i="53"/>
  <c r="H34" i="53"/>
  <c r="J34" i="53"/>
  <c r="K34" i="53"/>
  <c r="L34" i="53"/>
  <c r="M34" i="53"/>
  <c r="N34" i="53"/>
  <c r="O34" i="53"/>
  <c r="P34" i="53"/>
  <c r="Q34" i="53"/>
  <c r="R34" i="53"/>
  <c r="S34" i="53"/>
  <c r="T34" i="53"/>
  <c r="U34" i="53"/>
  <c r="J35" i="53"/>
  <c r="K35" i="53"/>
  <c r="L35" i="53"/>
  <c r="M35" i="53"/>
  <c r="N35" i="53"/>
  <c r="O35" i="53"/>
  <c r="P35" i="53"/>
  <c r="Q35" i="53"/>
  <c r="R35" i="53"/>
  <c r="S35" i="53"/>
  <c r="T35" i="53"/>
  <c r="U35" i="53"/>
  <c r="C36" i="53"/>
  <c r="D36" i="53"/>
  <c r="F36" i="53"/>
  <c r="G36" i="53"/>
  <c r="J36" i="53"/>
  <c r="K36" i="53"/>
  <c r="L36" i="53"/>
  <c r="M36" i="53"/>
  <c r="N36" i="53"/>
  <c r="O36" i="53"/>
  <c r="P36" i="53"/>
  <c r="Q36" i="53"/>
  <c r="R36" i="53"/>
  <c r="S36" i="53"/>
  <c r="T36" i="53"/>
  <c r="U36" i="53"/>
  <c r="C37" i="53"/>
  <c r="D37" i="53"/>
  <c r="F37" i="53"/>
  <c r="G37" i="53"/>
  <c r="J37" i="53"/>
  <c r="K37" i="53"/>
  <c r="L37" i="53"/>
  <c r="M37" i="53"/>
  <c r="N37" i="53"/>
  <c r="O37" i="53"/>
  <c r="P37" i="53"/>
  <c r="Q37" i="53"/>
  <c r="R37" i="53"/>
  <c r="S37" i="53"/>
  <c r="T37" i="53"/>
  <c r="U37" i="53"/>
  <c r="C38" i="53"/>
  <c r="D38" i="53"/>
  <c r="F38" i="53"/>
  <c r="G38" i="53"/>
  <c r="J38" i="53"/>
  <c r="K38" i="53"/>
  <c r="L38" i="53"/>
  <c r="M38" i="53"/>
  <c r="N38" i="53"/>
  <c r="O38" i="53"/>
  <c r="P38" i="53"/>
  <c r="Q38" i="53"/>
  <c r="R38" i="53"/>
  <c r="S38" i="53"/>
  <c r="T38" i="53"/>
  <c r="U38" i="53"/>
  <c r="C39" i="53"/>
  <c r="D39" i="53"/>
  <c r="F39" i="53"/>
  <c r="G39" i="53"/>
  <c r="J39" i="53"/>
  <c r="K39" i="53"/>
  <c r="L39" i="53"/>
  <c r="M39" i="53"/>
  <c r="N39" i="53"/>
  <c r="O39" i="53"/>
  <c r="P39" i="53"/>
  <c r="Q39" i="53"/>
  <c r="R39" i="53"/>
  <c r="S39" i="53"/>
  <c r="T39" i="53"/>
  <c r="U39" i="53"/>
  <c r="C40" i="53"/>
  <c r="D40" i="53"/>
  <c r="F40" i="53"/>
  <c r="G40" i="53"/>
  <c r="J40" i="53"/>
  <c r="K40" i="53"/>
  <c r="L40" i="53"/>
  <c r="M40" i="53"/>
  <c r="N40" i="53"/>
  <c r="O40" i="53"/>
  <c r="P40" i="53"/>
  <c r="Q40" i="53"/>
  <c r="R40" i="53"/>
  <c r="S40" i="53"/>
  <c r="T40" i="53"/>
  <c r="U40" i="53"/>
  <c r="C41" i="53"/>
  <c r="D41" i="53"/>
  <c r="F41" i="53"/>
  <c r="G41" i="53"/>
  <c r="J41" i="53"/>
  <c r="K41" i="53"/>
  <c r="L41" i="53"/>
  <c r="M41" i="53"/>
  <c r="N41" i="53"/>
  <c r="O41" i="53"/>
  <c r="P41" i="53"/>
  <c r="Q41" i="53"/>
  <c r="R41" i="53"/>
  <c r="S41" i="53"/>
  <c r="T41" i="53"/>
  <c r="U41" i="53"/>
  <c r="C42" i="53"/>
  <c r="D42" i="53"/>
  <c r="F42" i="53"/>
  <c r="G42" i="53"/>
  <c r="J42" i="53"/>
  <c r="K42" i="53"/>
  <c r="L42" i="53"/>
  <c r="M42" i="53"/>
  <c r="N42" i="53"/>
  <c r="O42" i="53"/>
  <c r="P42" i="53"/>
  <c r="Q42" i="53"/>
  <c r="R42" i="53"/>
  <c r="S42" i="53"/>
  <c r="T42" i="53"/>
  <c r="U42" i="53"/>
  <c r="C43" i="53"/>
  <c r="D43" i="53"/>
  <c r="F43" i="53"/>
  <c r="G43" i="53"/>
  <c r="J43" i="53"/>
  <c r="K43" i="53"/>
  <c r="L43" i="53"/>
  <c r="M43" i="53"/>
  <c r="N43" i="53"/>
  <c r="O43" i="53"/>
  <c r="P43" i="53"/>
  <c r="Q43" i="53"/>
  <c r="R43" i="53"/>
  <c r="S43" i="53"/>
  <c r="T43" i="53"/>
  <c r="U43" i="53"/>
  <c r="J44" i="53"/>
  <c r="K44" i="53"/>
  <c r="L44" i="53"/>
  <c r="M44" i="53"/>
  <c r="N44" i="53"/>
  <c r="O44" i="53"/>
  <c r="P44" i="53"/>
  <c r="Q44" i="53"/>
  <c r="R44" i="53"/>
  <c r="S44" i="53"/>
  <c r="T44" i="53"/>
  <c r="U44" i="53"/>
  <c r="C45" i="53"/>
  <c r="D45" i="53"/>
  <c r="F45" i="53"/>
  <c r="G45" i="53"/>
  <c r="I45" i="53"/>
  <c r="J45" i="53"/>
  <c r="K45" i="53"/>
  <c r="L45" i="53"/>
  <c r="M45" i="53"/>
  <c r="N45" i="53"/>
  <c r="O45" i="53"/>
  <c r="P45" i="53"/>
  <c r="Q45" i="53"/>
  <c r="R45" i="53"/>
  <c r="S45" i="53"/>
  <c r="T45" i="53"/>
  <c r="U45" i="53"/>
  <c r="C46" i="53"/>
  <c r="D46" i="53"/>
  <c r="F46" i="53"/>
  <c r="G46" i="53"/>
  <c r="I46" i="53"/>
  <c r="J46" i="53"/>
  <c r="K46" i="53"/>
  <c r="L46" i="53"/>
  <c r="M46" i="53"/>
  <c r="N46" i="53"/>
  <c r="O46" i="53"/>
  <c r="P46" i="53"/>
  <c r="Q46" i="53"/>
  <c r="R46" i="53"/>
  <c r="S46" i="53"/>
  <c r="T46" i="53"/>
  <c r="U46" i="53"/>
  <c r="C47" i="53"/>
  <c r="D47" i="53"/>
  <c r="F47" i="53"/>
  <c r="G47" i="53"/>
  <c r="I47" i="53"/>
  <c r="J47" i="53"/>
  <c r="K47" i="53"/>
  <c r="L47" i="53"/>
  <c r="M47" i="53"/>
  <c r="N47" i="53"/>
  <c r="O47" i="53"/>
  <c r="P47" i="53"/>
  <c r="Q47" i="53"/>
  <c r="R47" i="53"/>
  <c r="S47" i="53"/>
  <c r="T47" i="53"/>
  <c r="U47" i="53"/>
  <c r="C48" i="53"/>
  <c r="D48" i="53"/>
  <c r="F48" i="53"/>
  <c r="G48" i="53"/>
  <c r="I48" i="53"/>
  <c r="J48" i="53"/>
  <c r="K48" i="53"/>
  <c r="L48" i="53"/>
  <c r="M48" i="53"/>
  <c r="N48" i="53"/>
  <c r="O48" i="53"/>
  <c r="P48" i="53"/>
  <c r="Q48" i="53"/>
  <c r="R48" i="53"/>
  <c r="S48" i="53"/>
  <c r="T48" i="53"/>
  <c r="U48" i="53"/>
  <c r="C49" i="53"/>
  <c r="D49" i="53"/>
  <c r="F49" i="53"/>
  <c r="G49" i="53"/>
  <c r="I49" i="53"/>
  <c r="J49" i="53"/>
  <c r="K49" i="53"/>
  <c r="L49" i="53"/>
  <c r="M49" i="53"/>
  <c r="N49" i="53"/>
  <c r="O49" i="53"/>
  <c r="P49" i="53"/>
  <c r="Q49" i="53"/>
  <c r="R49" i="53"/>
  <c r="S49" i="53"/>
  <c r="T49" i="53"/>
  <c r="U49" i="53"/>
  <c r="C50" i="53"/>
  <c r="D50" i="53"/>
  <c r="F50" i="53"/>
  <c r="G50" i="53"/>
  <c r="I50" i="53"/>
  <c r="J50" i="53"/>
  <c r="K50" i="53"/>
  <c r="L50" i="53"/>
  <c r="M50" i="53"/>
  <c r="N50" i="53"/>
  <c r="O50" i="53"/>
  <c r="P50" i="53"/>
  <c r="Q50" i="53"/>
  <c r="R50" i="53"/>
  <c r="S50" i="53"/>
  <c r="T50" i="53"/>
  <c r="U50" i="53"/>
  <c r="C51" i="53"/>
  <c r="D51" i="53"/>
  <c r="F51" i="53"/>
  <c r="G51" i="53"/>
  <c r="I51" i="53"/>
  <c r="J51" i="53"/>
  <c r="K51" i="53"/>
  <c r="L51" i="53"/>
  <c r="M51" i="53"/>
  <c r="N51" i="53"/>
  <c r="O51" i="53"/>
  <c r="P51" i="53"/>
  <c r="Q51" i="53"/>
  <c r="R51" i="53"/>
  <c r="S51" i="53"/>
  <c r="T51" i="53"/>
  <c r="U51" i="53"/>
  <c r="C52" i="53"/>
  <c r="D52" i="53"/>
  <c r="F52" i="53"/>
  <c r="G52" i="53"/>
  <c r="I52" i="53"/>
  <c r="J52" i="53"/>
  <c r="K52" i="53"/>
  <c r="L52" i="53"/>
  <c r="M52" i="53"/>
  <c r="N52" i="53"/>
  <c r="O52" i="53"/>
  <c r="P52" i="53"/>
  <c r="Q52" i="53"/>
  <c r="R52" i="53"/>
  <c r="S52" i="53"/>
  <c r="T52" i="53"/>
  <c r="U52" i="53"/>
  <c r="C53" i="53"/>
  <c r="D53" i="53"/>
  <c r="F53" i="53"/>
  <c r="G53" i="53"/>
  <c r="I53" i="53"/>
  <c r="J53" i="53"/>
  <c r="K53" i="53"/>
  <c r="L53" i="53"/>
  <c r="M53" i="53"/>
  <c r="N53" i="53"/>
  <c r="O53" i="53"/>
  <c r="P53" i="53"/>
  <c r="Q53" i="53"/>
  <c r="R53" i="53"/>
  <c r="S53" i="53"/>
  <c r="T53" i="53"/>
  <c r="U53" i="53"/>
  <c r="C54" i="53"/>
  <c r="D54" i="53"/>
  <c r="F54" i="53"/>
  <c r="J54" i="53"/>
  <c r="K54" i="53"/>
  <c r="L54" i="53"/>
  <c r="M54" i="53"/>
  <c r="N54" i="53"/>
  <c r="O54" i="53"/>
  <c r="P54" i="53"/>
  <c r="Q54" i="53"/>
  <c r="R54" i="53"/>
  <c r="S54" i="53"/>
  <c r="T54" i="53"/>
  <c r="U54" i="53"/>
  <c r="C55" i="53"/>
  <c r="D55" i="53"/>
  <c r="F55" i="53"/>
  <c r="G55" i="53"/>
  <c r="I55" i="53"/>
  <c r="J55" i="53"/>
  <c r="K55" i="53"/>
  <c r="L55" i="53"/>
  <c r="M55" i="53"/>
  <c r="N55" i="53"/>
  <c r="O55" i="53"/>
  <c r="P55" i="53"/>
  <c r="Q55" i="53"/>
  <c r="R55" i="53"/>
  <c r="S55" i="53"/>
  <c r="T55" i="53"/>
  <c r="U55" i="53"/>
  <c r="C56" i="53"/>
  <c r="D56" i="53"/>
  <c r="F56" i="53"/>
  <c r="G56" i="53"/>
  <c r="I56" i="53"/>
  <c r="J56" i="53"/>
  <c r="K56" i="53"/>
  <c r="L56" i="53"/>
  <c r="M56" i="53"/>
  <c r="N56" i="53"/>
  <c r="O56" i="53"/>
  <c r="P56" i="53"/>
  <c r="Q56" i="53"/>
  <c r="R56" i="53"/>
  <c r="S56" i="53"/>
  <c r="T56" i="53"/>
  <c r="U56" i="53"/>
  <c r="A6" i="57"/>
  <c r="G6" i="57"/>
  <c r="A7" i="57"/>
  <c r="G7" i="57"/>
  <c r="A8" i="57"/>
  <c r="G8" i="57"/>
  <c r="A9" i="57"/>
  <c r="B4" i="59"/>
  <c r="A5" i="59"/>
  <c r="N20" i="53"/>
  <c r="O20" i="53"/>
  <c r="B5" i="59"/>
  <c r="A6" i="59"/>
  <c r="B6" i="59"/>
  <c r="B7" i="59"/>
  <c r="B8" i="59"/>
  <c r="B9" i="59"/>
  <c r="A10" i="59"/>
  <c r="B10" i="59"/>
  <c r="A11" i="59"/>
  <c r="B11" i="59"/>
  <c r="B12" i="59"/>
  <c r="B13" i="59"/>
  <c r="B14" i="59"/>
  <c r="B15" i="59"/>
  <c r="A16" i="59"/>
  <c r="B16" i="59"/>
  <c r="B17" i="59"/>
  <c r="A18" i="59"/>
  <c r="B18" i="59"/>
  <c r="A19" i="59"/>
  <c r="B19" i="59"/>
  <c r="B20" i="59"/>
  <c r="B21" i="59"/>
  <c r="B22" i="59"/>
  <c r="B23" i="59"/>
  <c r="B24" i="59"/>
  <c r="B25" i="59"/>
  <c r="B26" i="59"/>
  <c r="A27" i="59"/>
  <c r="B27" i="59"/>
  <c r="B28" i="59"/>
  <c r="A29" i="59"/>
  <c r="B29" i="59"/>
  <c r="B30" i="59"/>
  <c r="B31" i="59"/>
  <c r="B32" i="59"/>
  <c r="B33" i="59"/>
  <c r="B34" i="59"/>
  <c r="B35" i="59"/>
  <c r="B36" i="59"/>
  <c r="B37" i="59"/>
  <c r="B38" i="59"/>
  <c r="A39" i="59"/>
  <c r="B39" i="59"/>
  <c r="B40" i="59"/>
  <c r="B41" i="59"/>
  <c r="B42" i="59"/>
  <c r="B43" i="59"/>
  <c r="B44" i="59"/>
  <c r="B45" i="59"/>
  <c r="A46" i="59"/>
  <c r="B46" i="59"/>
  <c r="B47" i="59"/>
  <c r="B48" i="59"/>
  <c r="B49" i="59"/>
  <c r="B50" i="59"/>
  <c r="A51" i="59"/>
  <c r="B51" i="59"/>
  <c r="B52" i="59"/>
  <c r="A53" i="59"/>
  <c r="B53" i="59"/>
  <c r="B54" i="59"/>
  <c r="B55" i="59"/>
  <c r="B56" i="59"/>
  <c r="B57" i="59"/>
  <c r="A58" i="59"/>
  <c r="B58" i="59"/>
  <c r="B59" i="59"/>
  <c r="B60" i="59"/>
  <c r="B61" i="59"/>
  <c r="B62" i="59"/>
  <c r="A63" i="59"/>
  <c r="B63" i="59"/>
  <c r="B64" i="59"/>
  <c r="B65" i="59"/>
  <c r="B66" i="59"/>
  <c r="A67" i="59"/>
  <c r="B67" i="59"/>
  <c r="A68" i="59"/>
  <c r="B68" i="59"/>
  <c r="B69" i="59"/>
  <c r="B70" i="59"/>
  <c r="B71" i="59"/>
  <c r="B72" i="59"/>
  <c r="B73" i="59"/>
  <c r="A74" i="59"/>
  <c r="B74" i="59"/>
  <c r="A75" i="59"/>
  <c r="B75" i="59"/>
  <c r="A76" i="59"/>
  <c r="B76" i="59"/>
  <c r="B77" i="59"/>
  <c r="A78" i="59"/>
  <c r="B78" i="59"/>
  <c r="B79" i="59"/>
  <c r="B80" i="59"/>
  <c r="A81" i="59"/>
  <c r="B81" i="59"/>
  <c r="B82" i="59"/>
  <c r="B83" i="59"/>
  <c r="B84" i="59"/>
  <c r="B85" i="59"/>
  <c r="B86" i="59"/>
  <c r="B87" i="59"/>
  <c r="B88" i="59"/>
  <c r="B89" i="59"/>
  <c r="B90" i="59"/>
  <c r="A91" i="59"/>
  <c r="B91" i="59"/>
  <c r="B92" i="59"/>
  <c r="B93" i="59"/>
  <c r="B94" i="59"/>
  <c r="B95" i="59"/>
  <c r="B96" i="59"/>
  <c r="B97" i="59"/>
  <c r="A98" i="59"/>
  <c r="B98" i="59"/>
  <c r="B99" i="59"/>
  <c r="B100" i="59"/>
  <c r="B101" i="59"/>
  <c r="B102" i="59"/>
  <c r="B103" i="59"/>
  <c r="B104" i="59"/>
  <c r="A105" i="59"/>
  <c r="B105" i="59"/>
  <c r="A106" i="59"/>
  <c r="B106" i="59"/>
  <c r="A107" i="59"/>
  <c r="B107" i="59"/>
  <c r="A108" i="59"/>
  <c r="B108" i="59"/>
  <c r="A109" i="59"/>
  <c r="B109" i="59"/>
  <c r="A110" i="59"/>
  <c r="B110" i="59"/>
  <c r="N27" i="53"/>
  <c r="O27" i="53"/>
  <c r="N26" i="53"/>
  <c r="O26" i="53"/>
  <c r="R26" i="53"/>
  <c r="T26" i="53"/>
  <c r="L21" i="53"/>
  <c r="M21" i="53"/>
  <c r="S14" i="53"/>
  <c r="T14" i="53"/>
  <c r="U14" i="53"/>
  <c r="L20" i="53"/>
  <c r="M20" i="53"/>
  <c r="P20" i="53"/>
  <c r="Q20" i="53"/>
  <c r="S20" i="53"/>
  <c r="H14" i="53"/>
  <c r="J14" i="53"/>
  <c r="N14" i="53"/>
  <c r="O14" i="53"/>
  <c r="N21" i="53"/>
  <c r="O21" i="53"/>
  <c r="T21" i="53"/>
  <c r="U21" i="53"/>
  <c r="U20" i="53"/>
  <c r="R57" i="53"/>
  <c r="P21" i="53"/>
  <c r="Q21" i="53"/>
  <c r="P14" i="53"/>
  <c r="Q14" i="53"/>
  <c r="K14" i="53"/>
  <c r="L14" i="53"/>
  <c r="M14" i="53"/>
  <c r="P26" i="53"/>
  <c r="Q26" i="53"/>
  <c r="Q27" i="53"/>
  <c r="P27" i="53"/>
  <c r="O57" i="53"/>
  <c r="L26" i="53"/>
  <c r="M26" i="53"/>
  <c r="J57" i="53"/>
  <c r="K57" i="53"/>
  <c r="P57" i="53"/>
  <c r="Q57" i="53"/>
  <c r="U57" i="53"/>
  <c r="M27" i="53"/>
  <c r="L27" i="53"/>
  <c r="T27" i="53"/>
  <c r="U26" i="53"/>
  <c r="T57" i="53"/>
  <c r="S26" i="53"/>
  <c r="S57" i="53"/>
  <c r="L57" i="53"/>
  <c r="M57" i="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DAMP; Dipl.Ing. H.Sumpf</author>
    <author>_</author>
  </authors>
  <commentList>
    <comment ref="C6" authorId="0" shapeId="0" xr:uid="{1B2B3AF9-18ED-44FE-BC83-2D1352CF04AD}">
      <text>
        <r>
          <rPr>
            <b/>
            <sz val="10"/>
            <color indexed="81"/>
            <rFont val="Tahoma"/>
            <family val="2"/>
          </rPr>
          <t>DAMP Ing. Büro;
Dipl.Ing. H.Sumpf;
www.strlsch.de</t>
        </r>
        <r>
          <rPr>
            <sz val="8"/>
            <color indexed="81"/>
            <rFont val="Tahoma"/>
          </rPr>
          <t xml:space="preserve">
</t>
        </r>
      </text>
    </comment>
    <comment ref="N6" authorId="1" shapeId="0" xr:uid="{53237A76-CEF7-4D31-A77C-5F63C5CC5C31}">
      <text>
        <r>
          <rPr>
            <sz val="8"/>
            <color indexed="81"/>
            <rFont val="Tahoma"/>
          </rPr>
          <t xml:space="preserve">ENTWURF; 10/11
</t>
        </r>
      </text>
    </comment>
    <comment ref="R6" authorId="1" shapeId="0" xr:uid="{EEAC93E3-72E9-4177-9BC5-69EB0D2395C4}">
      <text>
        <r>
          <rPr>
            <sz val="8"/>
            <color indexed="81"/>
            <rFont val="Tahoma"/>
          </rPr>
          <t>Stand 02/12</t>
        </r>
      </text>
    </comment>
    <comment ref="B7" authorId="0" shapeId="0" xr:uid="{830F2121-5655-4DF7-A63E-FC5B42848752}">
      <text>
        <r>
          <rPr>
            <b/>
            <sz val="10"/>
            <color indexed="81"/>
            <rFont val="Tahoma"/>
            <family val="2"/>
          </rPr>
          <t>Bezeichnung des Nuklids</t>
        </r>
      </text>
    </comment>
    <comment ref="C7" authorId="0" shapeId="0" xr:uid="{6C6222B4-1FCE-4AB1-B763-04120E6216FE}">
      <text>
        <r>
          <rPr>
            <b/>
            <sz val="10"/>
            <color indexed="81"/>
            <rFont val="Tahoma"/>
            <family val="2"/>
          </rPr>
          <t>phys. Halbwertszeit</t>
        </r>
      </text>
    </comment>
    <comment ref="E7" authorId="0" shapeId="0" xr:uid="{53049988-1DDF-4F05-895E-601467A116F3}">
      <text>
        <r>
          <rPr>
            <b/>
            <sz val="10"/>
            <color indexed="81"/>
            <rFont val="Tahoma"/>
            <family val="2"/>
          </rPr>
          <t>nominelle Aktivität in [Bq]</t>
        </r>
      </text>
    </comment>
    <comment ref="G7" authorId="0" shapeId="0" xr:uid="{0278D95F-A13A-4597-848A-5B91B97F4D9C}">
      <text>
        <r>
          <rPr>
            <b/>
            <sz val="10"/>
            <color indexed="81"/>
            <rFont val="Tahoma"/>
            <family val="2"/>
          </rPr>
          <t>Freigrenzwert nach StrlSchV; Anlage III; Tab 1; Spalte 2</t>
        </r>
      </text>
    </comment>
    <comment ref="T8" authorId="0" shapeId="0" xr:uid="{A044257D-3DB5-4120-A62F-81BEB8D25B29}">
      <text>
        <r>
          <rPr>
            <b/>
            <sz val="10"/>
            <color indexed="81"/>
            <rFont val="Tahoma"/>
            <family val="2"/>
          </rPr>
          <t>Gefahrengruppe nach Feuerwehr-Dienstvorschrift FwDV 500</t>
        </r>
      </text>
    </comment>
    <comment ref="H9" authorId="0" shapeId="0" xr:uid="{4CC80D6A-2941-458A-827D-D692CAA788D0}">
      <text>
        <r>
          <rPr>
            <b/>
            <sz val="10"/>
            <color indexed="81"/>
            <rFont val="Tahoma"/>
            <family val="2"/>
          </rPr>
          <t>DIN 25422 6.1:
Die Aktivitätsklassen beziehen sich auf die Gesamtaktivität der in der Aufbewahrungseinrichtung aufbewahrten oder der in einem Aufstellungsraum enthaltenen radioaktiven Stoffe.
DIN 25422 6.2:
Ausnahmeregelung
Bei radioaktiven Stoffen mit einer Halbwertszeit von weniger als 10 tagen ist das 10fache der angegebenen Werte zulässig</t>
        </r>
      </text>
    </comment>
    <comment ref="I9" authorId="0" shapeId="0" xr:uid="{26498297-CEEE-4D72-8AE9-852BB08DE79D}">
      <text>
        <r>
          <rPr>
            <b/>
            <sz val="10"/>
            <color indexed="81"/>
            <rFont val="Tahoma"/>
            <family val="2"/>
          </rPr>
          <t>DIN 25422 6.1:
Die Aktivitätsklassen beziehen sich auf die Gesamtaktivität der in der Aufbewahrungseinrichtung aufbewahrten oder der in einem Aufstellungsraum enthaltenen radioaktiven Stoffe.
DIN 25422 7.1 / DIN 25425 T3; 5.2
Anmerkung
"Radioaktive Stoffe in besonderer Form" nach DIN 25426 Teil 2 bzw. Strahler, die mindestens der ISO-Klassifizierung 61411 (d.h. nach Temperaturklasse 6 und Schlagklasse 4) nach DIN 25426 Teil 1 genügen, bleiben dicht, sowohl bei der Temperatur des Strahlers von 800 C während 10 min bzw. 1 h als auch infolge von Schlagbeanspruchung .....
Aufgrund ihrer Bauart sind aus diesen Strahlern selbst bei denkbaren über die genannten Anforderungen hinausgehenden Beanspruchungen (.......) weniger als 1/1000 ihres Aktivitätsinventars freisetzbar.
Bei der Klassifizierund wird dementsprechend nur 1/1000 der nominellen Aktivität angesetzt.</t>
        </r>
      </text>
    </comment>
    <comment ref="J9" authorId="0" shapeId="0" xr:uid="{74428E29-794E-48A1-867A-0B8B283578A5}">
      <text>
        <r>
          <rPr>
            <b/>
            <sz val="10"/>
            <color indexed="81"/>
            <rFont val="Tahoma"/>
            <family val="2"/>
          </rPr>
          <t>Vielfache der Freigrenze nach StrlSchV Anlage III; Tab 1; Spalte 2 unter Berücksichtigung der abweichend anzusetzenden Grenzwerte nach Spalte P bzw. Q</t>
        </r>
      </text>
    </comment>
    <comment ref="K9" authorId="0" shapeId="0" xr:uid="{E2C52F5E-D8E2-4DAC-9B3E-9E881F789EF1}">
      <text>
        <r>
          <rPr>
            <b/>
            <sz val="10"/>
            <color indexed="81"/>
            <rFont val="Tahoma"/>
            <family val="2"/>
          </rPr>
          <t>Aktivitätsklasse nach DIN 25422 Pkt 6.1 Tab 1</t>
        </r>
      </text>
    </comment>
    <comment ref="L9" authorId="0" shapeId="0" xr:uid="{7DD69C1C-C64E-4AE1-A0FF-68FD8491FBAD}">
      <text>
        <r>
          <rPr>
            <b/>
            <sz val="10"/>
            <color indexed="81"/>
            <rFont val="Tahoma"/>
            <family val="2"/>
          </rPr>
          <t>Brandschutzklasse nach DIN 25422 Pkt. 7.2 Tab.3</t>
        </r>
      </text>
    </comment>
    <comment ref="R9" authorId="0" shapeId="0" xr:uid="{C1AAC9DC-39B5-45CE-9AA7-A9351B148D61}">
      <text>
        <r>
          <rPr>
            <b/>
            <sz val="10"/>
            <color indexed="81"/>
            <rFont val="Tahoma"/>
            <family val="2"/>
          </rPr>
          <t xml:space="preserve">Vielfaches der Aktivität zum Grenzwert nach StrlSchV Anlage III Tab1 Spalte 2
(Spalte M)
</t>
        </r>
      </text>
    </comment>
    <comment ref="S9" authorId="0" shapeId="0" xr:uid="{4176B06F-954D-412B-A7B5-F53EAB0FDD8D}">
      <text>
        <r>
          <rPr>
            <b/>
            <sz val="10"/>
            <color indexed="81"/>
            <rFont val="Tahoma"/>
            <family val="2"/>
          </rPr>
          <t>Aktivitätsklasse nach DIN 25425 T3 Pkt. 5.2.2 Tab.1</t>
        </r>
      </text>
    </comment>
    <comment ref="P10" authorId="1" shapeId="0" xr:uid="{A5487F29-7A3C-4D7C-A49A-2BA26082ECAD}">
      <text>
        <r>
          <rPr>
            <sz val="8"/>
            <color indexed="81"/>
            <rFont val="Tahoma"/>
          </rPr>
          <t>Inkorporations-Faktor
ak = 1 E-04</t>
        </r>
      </text>
    </comment>
    <comment ref="Q10" authorId="1" shapeId="0" xr:uid="{26A5AFDD-4EC2-45C7-AE30-37450E88158C}">
      <text>
        <r>
          <rPr>
            <sz val="8"/>
            <color indexed="81"/>
            <rFont val="Tahoma"/>
          </rPr>
          <t>Inkorporations-Faktor
ak = 1 E-03</t>
        </r>
      </text>
    </comment>
    <comment ref="B34" authorId="2" shapeId="0" xr:uid="{0CF43385-B6D8-4DE2-8716-C910C1C839E2}">
      <text>
        <r>
          <rPr>
            <b/>
            <sz val="10"/>
            <color indexed="10"/>
            <rFont val="Tahoma"/>
            <family val="2"/>
          </rPr>
          <t>R A D O N ????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7" authorId="0" shapeId="0" xr:uid="{AA1A8E71-1CB6-486D-AE46-D9A161D209D1}">
      <text>
        <r>
          <rPr>
            <b/>
            <sz val="8"/>
            <color indexed="81"/>
            <rFont val="Tahoma"/>
          </rPr>
          <t>Schweizer StrlSchV</t>
        </r>
      </text>
    </comment>
    <comment ref="E7" authorId="0" shapeId="0" xr:uid="{26DAAD56-E32B-4889-A5D5-5C1FD3EC39B1}">
      <text>
        <r>
          <rPr>
            <b/>
            <sz val="8"/>
            <color indexed="81"/>
            <rFont val="Tahoma"/>
          </rPr>
          <t>DIN 6844 Teil 3</t>
        </r>
        <r>
          <rPr>
            <sz val="8"/>
            <color indexed="81"/>
            <rFont val="Tahoma"/>
          </rPr>
          <t xml:space="preserve">
</t>
        </r>
      </text>
    </comment>
    <comment ref="F7" authorId="0" shapeId="0" xr:uid="{BDE362AF-2FF6-4501-AF62-616CAD53B109}">
      <text>
        <r>
          <rPr>
            <b/>
            <sz val="8"/>
            <color indexed="81"/>
            <rFont val="Tahoma"/>
          </rPr>
          <t>Voggt / Schultz;
"Grundzüge des praktischen Strahlenschutzes";
wird von der DIN als Quelle angegeben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DAMP; Dipl.Ing. H.Sumpf</author>
  </authors>
  <commentList>
    <comment ref="C3" authorId="0" shapeId="0" xr:uid="{E25CBA0D-5592-49A0-B2C3-B69D72CF5C1E}">
      <text>
        <r>
          <rPr>
            <b/>
            <sz val="8"/>
            <color indexed="81"/>
            <rFont val="Tahoma"/>
          </rPr>
          <t>DAMP; Dipl.Ing. H.Sumpf:</t>
        </r>
        <r>
          <rPr>
            <sz val="8"/>
            <color indexed="81"/>
            <rFont val="Tahoma"/>
          </rPr>
          <t xml:space="preserve">
Einheiten [Bq] stimmen weitgehend nicht!</t>
        </r>
      </text>
    </comment>
  </commentList>
</comments>
</file>

<file path=xl/sharedStrings.xml><?xml version="1.0" encoding="utf-8"?>
<sst xmlns="http://schemas.openxmlformats.org/spreadsheetml/2006/main" count="5144" uniqueCount="1324">
  <si>
    <t>DIN 25 425, T1</t>
  </si>
  <si>
    <t>Aktivitäts-</t>
  </si>
  <si>
    <t>Schutzklasse</t>
  </si>
  <si>
    <t>Nuklid</t>
  </si>
  <si>
    <t>HWZ</t>
  </si>
  <si>
    <t>Aktivität</t>
  </si>
  <si>
    <t>Faktor</t>
  </si>
  <si>
    <t>Umgangsart</t>
  </si>
  <si>
    <t>A</t>
  </si>
  <si>
    <t>B</t>
  </si>
  <si>
    <t>Bq</t>
  </si>
  <si>
    <t>F-18</t>
  </si>
  <si>
    <t>Y-90</t>
  </si>
  <si>
    <t>J-123</t>
  </si>
  <si>
    <t>J-131</t>
  </si>
  <si>
    <t>J-125</t>
  </si>
  <si>
    <t>Schutzmaßnahme</t>
  </si>
  <si>
    <t>Abschnitt</t>
  </si>
  <si>
    <t>Raumplanung</t>
  </si>
  <si>
    <t>7.2.1</t>
  </si>
  <si>
    <t>8.3</t>
  </si>
  <si>
    <t>8.2</t>
  </si>
  <si>
    <t>8.6.2</t>
  </si>
  <si>
    <t>8.6.1</t>
  </si>
  <si>
    <t>8.6.3</t>
  </si>
  <si>
    <t>8.4</t>
  </si>
  <si>
    <t>8.5</t>
  </si>
  <si>
    <t>Luftführung</t>
  </si>
  <si>
    <t>12.3</t>
  </si>
  <si>
    <t>12.5</t>
  </si>
  <si>
    <t>a</t>
  </si>
  <si>
    <t>b</t>
  </si>
  <si>
    <t>c</t>
  </si>
  <si>
    <t>DIN 25 422</t>
  </si>
  <si>
    <t>Photonenstrahlenkonstanten</t>
  </si>
  <si>
    <t>Brandschutz-</t>
  </si>
  <si>
    <t>Diebstahl-</t>
  </si>
  <si>
    <t>Klasse</t>
  </si>
  <si>
    <t>gruppe</t>
  </si>
  <si>
    <t>Pkt.6.2</t>
  </si>
  <si>
    <t>offen</t>
  </si>
  <si>
    <t>umschl.</t>
  </si>
  <si>
    <t>J-124</t>
  </si>
  <si>
    <t>10 Tage-Grenze</t>
  </si>
  <si>
    <t>100 Tage-Grenze</t>
  </si>
  <si>
    <t>Lagerräume und Aufbewahrungseinrichtungen</t>
  </si>
  <si>
    <t>Laborbereiche</t>
  </si>
  <si>
    <t>mSv m^2</t>
  </si>
  <si>
    <t>h GBq</t>
  </si>
  <si>
    <t>DIN 25 425, T3</t>
  </si>
  <si>
    <t>C-11</t>
  </si>
  <si>
    <t>N-13</t>
  </si>
  <si>
    <t>O-15</t>
  </si>
  <si>
    <t>Spalte 2</t>
  </si>
  <si>
    <t>Ga-68</t>
  </si>
  <si>
    <t>Tab 1</t>
  </si>
  <si>
    <t>Cu-64</t>
  </si>
  <si>
    <t>Anlage III</t>
  </si>
  <si>
    <t>Freigrenzen</t>
  </si>
  <si>
    <t>Abweichende Grenzw.</t>
  </si>
  <si>
    <t>Pkt.7.1</t>
  </si>
  <si>
    <t>Anmerk.</t>
  </si>
  <si>
    <t>Gefahren</t>
  </si>
  <si>
    <t>FwDV 500</t>
  </si>
  <si>
    <t>StlSchV; BA 160b</t>
  </si>
  <si>
    <t xml:space="preserve">Klassifizierung </t>
  </si>
  <si>
    <t>nach StrlSchV; DIN 25 422; DIN 25 425; VwDV 500</t>
  </si>
  <si>
    <t>(c) DAMP</t>
  </si>
  <si>
    <t>Tc-99m</t>
  </si>
  <si>
    <t>Er-169</t>
  </si>
  <si>
    <t>Re-186</t>
  </si>
  <si>
    <t>Tl-201</t>
  </si>
  <si>
    <t>Ge-68+</t>
  </si>
  <si>
    <t>Freigabe</t>
  </si>
  <si>
    <t xml:space="preserve">                  </t>
  </si>
  <si>
    <t xml:space="preserve">Freigrenze </t>
  </si>
  <si>
    <t>Ober-flächen-</t>
  </si>
  <si>
    <t>uneingeschränkte Freigabe von</t>
  </si>
  <si>
    <t xml:space="preserve"> Freigabe von</t>
  </si>
  <si>
    <t>Halbwertszeit</t>
  </si>
  <si>
    <t>Aktivität    in Bq</t>
  </si>
  <si>
    <t>spezifische Aktivität   in Bq/g</t>
  </si>
  <si>
    <t>festen Stoffen, Flüssigkeiten mit Ausn. von Sp.6         .                    in Bq/g</t>
  </si>
  <si>
    <t>Bauschutt, Bodenaushub von mehr als 1000 t/a               in Bq/g</t>
  </si>
  <si>
    <t xml:space="preserve"> festen Stoffen, Flüssigkeiten zur Beseitigung mit Ausn. von Sp.6     in Bq/g</t>
  </si>
  <si>
    <t xml:space="preserve">Metallschrott zur Rezyklierung              in  Bq/g </t>
  </si>
  <si>
    <t>H-3</t>
  </si>
  <si>
    <t>Be-7</t>
  </si>
  <si>
    <t>d</t>
  </si>
  <si>
    <t>Be-10</t>
  </si>
  <si>
    <t>m</t>
  </si>
  <si>
    <t>C-14 Monoxid</t>
  </si>
  <si>
    <t>1 E+8</t>
  </si>
  <si>
    <t>C-14    Dioxid</t>
  </si>
  <si>
    <t>1 E+7</t>
  </si>
  <si>
    <t>&lt; 10</t>
  </si>
  <si>
    <t>Ne-19</t>
  </si>
  <si>
    <t>Na-22</t>
  </si>
  <si>
    <t>Na-24</t>
  </si>
  <si>
    <t>h</t>
  </si>
  <si>
    <t>Mg-28+</t>
  </si>
  <si>
    <t>Al-26</t>
  </si>
  <si>
    <t>Si-31</t>
  </si>
  <si>
    <t>Si-32</t>
  </si>
  <si>
    <t>P-32</t>
  </si>
  <si>
    <t>P-33</t>
  </si>
  <si>
    <t>1 E+3</t>
  </si>
  <si>
    <t>S-35 organisch</t>
  </si>
  <si>
    <t>S-35     Gas</t>
  </si>
  <si>
    <t>1 E+6</t>
  </si>
  <si>
    <t>Cl-38</t>
  </si>
  <si>
    <t>Cl-39</t>
  </si>
  <si>
    <t>Ar-37</t>
  </si>
  <si>
    <t>Ar-39</t>
  </si>
  <si>
    <t>Ar-41</t>
  </si>
  <si>
    <t>K-42</t>
  </si>
  <si>
    <t>K-43</t>
  </si>
  <si>
    <t>K-44</t>
  </si>
  <si>
    <t>K-45</t>
  </si>
  <si>
    <t>Ca-41</t>
  </si>
  <si>
    <t>1 E+5</t>
  </si>
  <si>
    <t>Ca-45</t>
  </si>
  <si>
    <t>Ca-47</t>
  </si>
  <si>
    <t>Ca-47+</t>
  </si>
  <si>
    <t>Sc-43</t>
  </si>
  <si>
    <t>Sc-44</t>
  </si>
  <si>
    <t>Sc-44m</t>
  </si>
  <si>
    <t>Sc-46</t>
  </si>
  <si>
    <t>Sc-47</t>
  </si>
  <si>
    <t>Sc-48</t>
  </si>
  <si>
    <t>Sc-49</t>
  </si>
  <si>
    <t>Ti-44+</t>
  </si>
  <si>
    <t>Ti-45</t>
  </si>
  <si>
    <t>V-47</t>
  </si>
  <si>
    <t>V-48</t>
  </si>
  <si>
    <t>V-49</t>
  </si>
  <si>
    <t>Cr-48</t>
  </si>
  <si>
    <t>Cr-49</t>
  </si>
  <si>
    <t>1 E+2</t>
  </si>
  <si>
    <t>Mn-51</t>
  </si>
  <si>
    <t>Mn-52</t>
  </si>
  <si>
    <t>Mn-52m</t>
  </si>
  <si>
    <t>Mn-53</t>
  </si>
  <si>
    <t>Mn-54</t>
  </si>
  <si>
    <t>Mn-56</t>
  </si>
  <si>
    <t>Fe-52</t>
  </si>
  <si>
    <t>Fe-55</t>
  </si>
  <si>
    <t>Fe-59</t>
  </si>
  <si>
    <t>Fe-60+</t>
  </si>
  <si>
    <t>Co-55</t>
  </si>
  <si>
    <t>Co-56</t>
  </si>
  <si>
    <t>Co-57</t>
  </si>
  <si>
    <t>Co-58</t>
  </si>
  <si>
    <t>Co-58m</t>
  </si>
  <si>
    <t>Co-60</t>
  </si>
  <si>
    <t>Co-60m</t>
  </si>
  <si>
    <t>Co-61</t>
  </si>
  <si>
    <t>Co-62m</t>
  </si>
  <si>
    <t>Ni-56</t>
  </si>
  <si>
    <t>Ni-57</t>
  </si>
  <si>
    <t>Ni-59</t>
  </si>
  <si>
    <t>Ni-63</t>
  </si>
  <si>
    <t>Ni-65</t>
  </si>
  <si>
    <t>4 E-1</t>
  </si>
  <si>
    <t>Ni-66</t>
  </si>
  <si>
    <t>Cu-60</t>
  </si>
  <si>
    <t>Cu-61</t>
  </si>
  <si>
    <t>Cu-67</t>
  </si>
  <si>
    <t>Zn-62</t>
  </si>
  <si>
    <t>Zn-63</t>
  </si>
  <si>
    <t>Zn-65</t>
  </si>
  <si>
    <t>Zn-69</t>
  </si>
  <si>
    <t>Zn-69m</t>
  </si>
  <si>
    <t>Zn-69m+</t>
  </si>
  <si>
    <t>Zn-71m</t>
  </si>
  <si>
    <t>Zn-72</t>
  </si>
  <si>
    <t>Ga-65</t>
  </si>
  <si>
    <t>Ga-66</t>
  </si>
  <si>
    <t>Ga-67</t>
  </si>
  <si>
    <t>Ga-70</t>
  </si>
  <si>
    <t>Ga-72</t>
  </si>
  <si>
    <t>Ga-73</t>
  </si>
  <si>
    <t>Ge-66</t>
  </si>
  <si>
    <t>Ge-67</t>
  </si>
  <si>
    <t>Ge-69</t>
  </si>
  <si>
    <t>Ge-71</t>
  </si>
  <si>
    <t>Ge-75</t>
  </si>
  <si>
    <t>Ge-77</t>
  </si>
  <si>
    <t>Ge-78</t>
  </si>
  <si>
    <t>As-69</t>
  </si>
  <si>
    <t>As-70</t>
  </si>
  <si>
    <t>As-71</t>
  </si>
  <si>
    <t>As-72</t>
  </si>
  <si>
    <t>As-73</t>
  </si>
  <si>
    <t>As-74</t>
  </si>
  <si>
    <t>As-76</t>
  </si>
  <si>
    <t>As-77</t>
  </si>
  <si>
    <t>As-78</t>
  </si>
  <si>
    <t>Se-70</t>
  </si>
  <si>
    <t>Se-73</t>
  </si>
  <si>
    <t>Se73m</t>
  </si>
  <si>
    <t>Se-75</t>
  </si>
  <si>
    <t>Se-79</t>
  </si>
  <si>
    <t>Se-81</t>
  </si>
  <si>
    <t>Se-81m</t>
  </si>
  <si>
    <t>Se-83</t>
  </si>
  <si>
    <t>Br-74</t>
  </si>
  <si>
    <t>Br-74m</t>
  </si>
  <si>
    <t>Br-75</t>
  </si>
  <si>
    <t>Br-76</t>
  </si>
  <si>
    <t>Br-77</t>
  </si>
  <si>
    <t>Br-80</t>
  </si>
  <si>
    <t>Br-80m</t>
  </si>
  <si>
    <t>Br-82</t>
  </si>
  <si>
    <t>Br-83</t>
  </si>
  <si>
    <t>Br-84</t>
  </si>
  <si>
    <t>Kr-74</t>
  </si>
  <si>
    <t>Kr-76</t>
  </si>
  <si>
    <t>Kr-77</t>
  </si>
  <si>
    <t>Kr-79</t>
  </si>
  <si>
    <t>Kr-81</t>
  </si>
  <si>
    <t>Kr-81m</t>
  </si>
  <si>
    <t>s</t>
  </si>
  <si>
    <t>Kr-83m</t>
  </si>
  <si>
    <t>Kr-85</t>
  </si>
  <si>
    <t>Kr-85m</t>
  </si>
  <si>
    <t>Kr-87</t>
  </si>
  <si>
    <t>Kr-88</t>
  </si>
  <si>
    <t>Rb-79</t>
  </si>
  <si>
    <t>Rb-81</t>
  </si>
  <si>
    <t>Rb-81m</t>
  </si>
  <si>
    <t>Rb-82m</t>
  </si>
  <si>
    <t>Rb-83+</t>
  </si>
  <si>
    <t>Rb-84</t>
  </si>
  <si>
    <t>Rb-86</t>
  </si>
  <si>
    <t>Rb-88</t>
  </si>
  <si>
    <t>Rb-89</t>
  </si>
  <si>
    <t>Sr-80</t>
  </si>
  <si>
    <t>Sr-81</t>
  </si>
  <si>
    <t>Sr-82+</t>
  </si>
  <si>
    <t>Sr-83</t>
  </si>
  <si>
    <t>Sr-85</t>
  </si>
  <si>
    <t>Sr-85m</t>
  </si>
  <si>
    <t>Sr-87m</t>
  </si>
  <si>
    <t>Sr-89</t>
  </si>
  <si>
    <t>Sr-90+</t>
  </si>
  <si>
    <t>Sr-91</t>
  </si>
  <si>
    <t>Sr-92</t>
  </si>
  <si>
    <t>Y-86</t>
  </si>
  <si>
    <t>Y-86m</t>
  </si>
  <si>
    <t>Y-87+</t>
  </si>
  <si>
    <t>Y-88</t>
  </si>
  <si>
    <t>Y-91</t>
  </si>
  <si>
    <t>Y-91m</t>
  </si>
  <si>
    <t>Y-92</t>
  </si>
  <si>
    <t>Y-93</t>
  </si>
  <si>
    <t>Y-94</t>
  </si>
  <si>
    <t>Y-95</t>
  </si>
  <si>
    <t>Zr-86</t>
  </si>
  <si>
    <t>Zr-88</t>
  </si>
  <si>
    <t>Zr-89</t>
  </si>
  <si>
    <t>Zr-93</t>
  </si>
  <si>
    <t>Zr-93+</t>
  </si>
  <si>
    <t>Zr-95</t>
  </si>
  <si>
    <t>Zr-97</t>
  </si>
  <si>
    <t>Zr-97+</t>
  </si>
  <si>
    <t>Nb-88</t>
  </si>
  <si>
    <t>Nb-89</t>
  </si>
  <si>
    <t>Nb-90</t>
  </si>
  <si>
    <t>Nb-93m</t>
  </si>
  <si>
    <t>Nb-94</t>
  </si>
  <si>
    <t>Nb-95</t>
  </si>
  <si>
    <t>Nb-97</t>
  </si>
  <si>
    <t xml:space="preserve">Nb-98 </t>
  </si>
  <si>
    <t>Mo-90</t>
  </si>
  <si>
    <t>Mo-93</t>
  </si>
  <si>
    <t>Mo-101</t>
  </si>
  <si>
    <t>Mo-101+</t>
  </si>
  <si>
    <t>Tc-93</t>
  </si>
  <si>
    <t>Tc-93m</t>
  </si>
  <si>
    <t>Tc-94</t>
  </si>
  <si>
    <t>Tc-94m</t>
  </si>
  <si>
    <t>Tc-95</t>
  </si>
  <si>
    <t>Tc-95m+</t>
  </si>
  <si>
    <t>Tc-96</t>
  </si>
  <si>
    <t>Tc-96m</t>
  </si>
  <si>
    <t>Tc-97</t>
  </si>
  <si>
    <t>Tc-97m</t>
  </si>
  <si>
    <t>Tc-99</t>
  </si>
  <si>
    <t>Tc-101</t>
  </si>
  <si>
    <t>Tc-104</t>
  </si>
  <si>
    <t>Ru-94</t>
  </si>
  <si>
    <t>Ru-97</t>
  </si>
  <si>
    <t>Ru-103+</t>
  </si>
  <si>
    <t>Ru-105</t>
  </si>
  <si>
    <t>Ru-106+</t>
  </si>
  <si>
    <t>Rh-99</t>
  </si>
  <si>
    <t>Rh-99m</t>
  </si>
  <si>
    <t>Rh-100</t>
  </si>
  <si>
    <t>Rh-101</t>
  </si>
  <si>
    <t>Rh-101m</t>
  </si>
  <si>
    <t>Rh-102</t>
  </si>
  <si>
    <t>Rh-102m</t>
  </si>
  <si>
    <t>Rh-103m</t>
  </si>
  <si>
    <t>Rh-105</t>
  </si>
  <si>
    <t>Rh-106m</t>
  </si>
  <si>
    <t>Rh-107</t>
  </si>
  <si>
    <t>Pd-100</t>
  </si>
  <si>
    <t>Pd-101</t>
  </si>
  <si>
    <t>Pd-103+</t>
  </si>
  <si>
    <t>Pd-107</t>
  </si>
  <si>
    <t>Pd-109</t>
  </si>
  <si>
    <t>Ag-102</t>
  </si>
  <si>
    <t>Ag-103</t>
  </si>
  <si>
    <t>Ag-104</t>
  </si>
  <si>
    <t>Ag-104m</t>
  </si>
  <si>
    <t>Ag-105</t>
  </si>
  <si>
    <t>Ag-106</t>
  </si>
  <si>
    <t>Ag-106m</t>
  </si>
  <si>
    <t>Ag-108m+</t>
  </si>
  <si>
    <t>Ag-110m</t>
  </si>
  <si>
    <t>Ag-110m+</t>
  </si>
  <si>
    <t>Ag-111</t>
  </si>
  <si>
    <t>Ag-112</t>
  </si>
  <si>
    <t>Ag-115</t>
  </si>
  <si>
    <t>Cd-104</t>
  </si>
  <si>
    <t>Cd-107</t>
  </si>
  <si>
    <t>Cd-109+</t>
  </si>
  <si>
    <t>Cd-113m</t>
  </si>
  <si>
    <t>Cd-115</t>
  </si>
  <si>
    <t>Cd-115m</t>
  </si>
  <si>
    <t>1 E+1</t>
  </si>
  <si>
    <t>Cd-115m+</t>
  </si>
  <si>
    <t>Cd-117</t>
  </si>
  <si>
    <t>Cd-117m</t>
  </si>
  <si>
    <t>In-109</t>
  </si>
  <si>
    <t xml:space="preserve">In-110 </t>
  </si>
  <si>
    <t>In-111</t>
  </si>
  <si>
    <t>In-112</t>
  </si>
  <si>
    <t>In-113m</t>
  </si>
  <si>
    <t>In-114</t>
  </si>
  <si>
    <t>In-114m+</t>
  </si>
  <si>
    <t>In-115m</t>
  </si>
  <si>
    <t>In-116m</t>
  </si>
  <si>
    <t>In-117</t>
  </si>
  <si>
    <t>In-117m</t>
  </si>
  <si>
    <t>In-119m</t>
  </si>
  <si>
    <t>Sn-110</t>
  </si>
  <si>
    <t>Sn-111</t>
  </si>
  <si>
    <t>Sn-113</t>
  </si>
  <si>
    <t>Sn-113+</t>
  </si>
  <si>
    <t>Sn-117m</t>
  </si>
  <si>
    <t>Sn-119m</t>
  </si>
  <si>
    <t>Sn-121</t>
  </si>
  <si>
    <t>Sn-121m+</t>
  </si>
  <si>
    <t>Sn-123</t>
  </si>
  <si>
    <t>Sn-123m</t>
  </si>
  <si>
    <t>Sn-125</t>
  </si>
  <si>
    <t>Sn-126+</t>
  </si>
  <si>
    <t>Sn-127</t>
  </si>
  <si>
    <t>Sn-128</t>
  </si>
  <si>
    <t>Sb-115</t>
  </si>
  <si>
    <t>Sb-116</t>
  </si>
  <si>
    <t>Sb-116m</t>
  </si>
  <si>
    <t>Sb-117</t>
  </si>
  <si>
    <t>Sb-118m</t>
  </si>
  <si>
    <t>Sb-119</t>
  </si>
  <si>
    <t>Sb-120</t>
  </si>
  <si>
    <t>Sb-122</t>
  </si>
  <si>
    <t>Sb-124</t>
  </si>
  <si>
    <t>Sb-125+</t>
  </si>
  <si>
    <t>Sb-126</t>
  </si>
  <si>
    <t>Sb-126m</t>
  </si>
  <si>
    <t>Sb-127</t>
  </si>
  <si>
    <t>Sb-128</t>
  </si>
  <si>
    <t>Sb-129</t>
  </si>
  <si>
    <t>Sb-130</t>
  </si>
  <si>
    <t>Sb-131</t>
  </si>
  <si>
    <t>Te-116</t>
  </si>
  <si>
    <t>Te-121</t>
  </si>
  <si>
    <t>Te-121m</t>
  </si>
  <si>
    <t>Te-123</t>
  </si>
  <si>
    <t>Te-123m</t>
  </si>
  <si>
    <t xml:space="preserve">Te-125m </t>
  </si>
  <si>
    <t>Te-127</t>
  </si>
  <si>
    <t>Te-127m+</t>
  </si>
  <si>
    <t>Te-129</t>
  </si>
  <si>
    <t>Te-129m+</t>
  </si>
  <si>
    <t>Te-131</t>
  </si>
  <si>
    <t>Te-131m</t>
  </si>
  <si>
    <t>Te-132</t>
  </si>
  <si>
    <t>Te-133</t>
  </si>
  <si>
    <t>Te-133m</t>
  </si>
  <si>
    <t>Te-133m+</t>
  </si>
  <si>
    <t>Te-134</t>
  </si>
  <si>
    <t>Xe-120</t>
  </si>
  <si>
    <t>Xe-121</t>
  </si>
  <si>
    <t>Xe-122+</t>
  </si>
  <si>
    <t>Xe-123</t>
  </si>
  <si>
    <t>Xe-125</t>
  </si>
  <si>
    <t>Xe-127</t>
  </si>
  <si>
    <t>Xe-129m</t>
  </si>
  <si>
    <t>Xe-131m</t>
  </si>
  <si>
    <t>Xe-133</t>
  </si>
  <si>
    <t>Xe-133m</t>
  </si>
  <si>
    <t>Xe-135</t>
  </si>
  <si>
    <t>Xe-135m</t>
  </si>
  <si>
    <t>Xe-138</t>
  </si>
  <si>
    <t>Cs-125</t>
  </si>
  <si>
    <t>Cs-127</t>
  </si>
  <si>
    <t>Cs-129</t>
  </si>
  <si>
    <t>Cs-130</t>
  </si>
  <si>
    <t>Cs-131</t>
  </si>
  <si>
    <t>Cs-132</t>
  </si>
  <si>
    <t>Cs-134</t>
  </si>
  <si>
    <t>Cs-134m</t>
  </si>
  <si>
    <t>Cs-135</t>
  </si>
  <si>
    <t>Cs-136</t>
  </si>
  <si>
    <t>Cs-137+</t>
  </si>
  <si>
    <t>Cs-138</t>
  </si>
  <si>
    <t>Ba-126</t>
  </si>
  <si>
    <t>Ba-128</t>
  </si>
  <si>
    <t>2,4.3</t>
  </si>
  <si>
    <t>Ba-131+</t>
  </si>
  <si>
    <t>Ba-131m</t>
  </si>
  <si>
    <t>Ba-133</t>
  </si>
  <si>
    <t>Ba-133m</t>
  </si>
  <si>
    <t>Ba-135m</t>
  </si>
  <si>
    <t>Ba-137m</t>
  </si>
  <si>
    <t>Ba-139</t>
  </si>
  <si>
    <t>Ba-140+</t>
  </si>
  <si>
    <t>Ba-141</t>
  </si>
  <si>
    <t>Ba-142</t>
  </si>
  <si>
    <t>La-131</t>
  </si>
  <si>
    <t>La-132</t>
  </si>
  <si>
    <t>La-135</t>
  </si>
  <si>
    <t>La-137</t>
  </si>
  <si>
    <t>La-138</t>
  </si>
  <si>
    <t>La-140</t>
  </si>
  <si>
    <t>La-141</t>
  </si>
  <si>
    <t>La-142</t>
  </si>
  <si>
    <t>La-143</t>
  </si>
  <si>
    <t>Ce-134</t>
  </si>
  <si>
    <t>Ce-135</t>
  </si>
  <si>
    <t>Ce-137</t>
  </si>
  <si>
    <t>Ce-137m</t>
  </si>
  <si>
    <t>Ce-139</t>
  </si>
  <si>
    <t xml:space="preserve">Ce-141 </t>
  </si>
  <si>
    <t>Ce-143</t>
  </si>
  <si>
    <t>Ce-144+</t>
  </si>
  <si>
    <t>Pr-136</t>
  </si>
  <si>
    <t>Pr-137</t>
  </si>
  <si>
    <t>Pr-138m</t>
  </si>
  <si>
    <t>Pr-139</t>
  </si>
  <si>
    <t>Pr-142</t>
  </si>
  <si>
    <t>Pr-142m</t>
  </si>
  <si>
    <t>Pr-143</t>
  </si>
  <si>
    <t>Pr-144</t>
  </si>
  <si>
    <t>Pr-145</t>
  </si>
  <si>
    <t>Pr-147</t>
  </si>
  <si>
    <t>Nd-136</t>
  </si>
  <si>
    <t>Nd-138</t>
  </si>
  <si>
    <t>Nd-139</t>
  </si>
  <si>
    <t>Nd-139m</t>
  </si>
  <si>
    <t>Nd-141</t>
  </si>
  <si>
    <t>Nd-147</t>
  </si>
  <si>
    <t>11</t>
  </si>
  <si>
    <t>Nd-149</t>
  </si>
  <si>
    <t>1,7</t>
  </si>
  <si>
    <t>Nd-151</t>
  </si>
  <si>
    <t>Pm-141</t>
  </si>
  <si>
    <t>Pm-143</t>
  </si>
  <si>
    <t>Pm-144</t>
  </si>
  <si>
    <t>Pm-145</t>
  </si>
  <si>
    <t>Pm-146</t>
  </si>
  <si>
    <t>Pm-147</t>
  </si>
  <si>
    <t>2,6</t>
  </si>
  <si>
    <t>Pm-148</t>
  </si>
  <si>
    <t>Pm-148m+</t>
  </si>
  <si>
    <t>Pm-149</t>
  </si>
  <si>
    <t>53,1</t>
  </si>
  <si>
    <t>Pm-150</t>
  </si>
  <si>
    <t>Pm-151</t>
  </si>
  <si>
    <t>Sm-141</t>
  </si>
  <si>
    <t>Sm-141m</t>
  </si>
  <si>
    <t>Sm-142</t>
  </si>
  <si>
    <t>Sm-145</t>
  </si>
  <si>
    <t>Sm-146</t>
  </si>
  <si>
    <t>Sm-147</t>
  </si>
  <si>
    <t>Sm-151</t>
  </si>
  <si>
    <t>Sm-153</t>
  </si>
  <si>
    <t>Sm-155</t>
  </si>
  <si>
    <t>Sm-156</t>
  </si>
  <si>
    <t>Eu-145</t>
  </si>
  <si>
    <t>Eu-146</t>
  </si>
  <si>
    <t>Eu-147</t>
  </si>
  <si>
    <t>Eu-148</t>
  </si>
  <si>
    <t>Eu-149</t>
  </si>
  <si>
    <t>Eu-150</t>
  </si>
  <si>
    <t>Eu-152</t>
  </si>
  <si>
    <t>Eu-152m</t>
  </si>
  <si>
    <t>Eu-154</t>
  </si>
  <si>
    <t>Eu-155</t>
  </si>
  <si>
    <t>Eu-156</t>
  </si>
  <si>
    <t>Eu-157</t>
  </si>
  <si>
    <t>Eu-158</t>
  </si>
  <si>
    <t>Gd-145</t>
  </si>
  <si>
    <t>Gd-146+</t>
  </si>
  <si>
    <t>Gd-147</t>
  </si>
  <si>
    <t>Gd-148</t>
  </si>
  <si>
    <t>Gd-149</t>
  </si>
  <si>
    <t>Gd-151</t>
  </si>
  <si>
    <t>Gd-152</t>
  </si>
  <si>
    <t>Gd-153</t>
  </si>
  <si>
    <t>Gd-159</t>
  </si>
  <si>
    <t>Tb-147</t>
  </si>
  <si>
    <t>Tb-149</t>
  </si>
  <si>
    <t>Tb-150</t>
  </si>
  <si>
    <t>Tb-151</t>
  </si>
  <si>
    <t>Tb-153</t>
  </si>
  <si>
    <t>Tb-154</t>
  </si>
  <si>
    <t>Tb-155</t>
  </si>
  <si>
    <t>Tb-156</t>
  </si>
  <si>
    <t>Tb-156m</t>
  </si>
  <si>
    <t>Tb-157</t>
  </si>
  <si>
    <t>Tb-158</t>
  </si>
  <si>
    <t>Tb-160</t>
  </si>
  <si>
    <t>Tb-161</t>
  </si>
  <si>
    <t>Dy-155</t>
  </si>
  <si>
    <t>Dy-157</t>
  </si>
  <si>
    <t>Dy-159</t>
  </si>
  <si>
    <t>Dy-165</t>
  </si>
  <si>
    <t>Dy-166</t>
  </si>
  <si>
    <t>Dy-166+</t>
  </si>
  <si>
    <t>Ho-155</t>
  </si>
  <si>
    <t>Ho-157</t>
  </si>
  <si>
    <t>Ho-159</t>
  </si>
  <si>
    <t>Ho-161</t>
  </si>
  <si>
    <t>Ho-162</t>
  </si>
  <si>
    <t>Ho-162m</t>
  </si>
  <si>
    <t>Ho-164</t>
  </si>
  <si>
    <t>Ho-164m</t>
  </si>
  <si>
    <t>Ho-166</t>
  </si>
  <si>
    <t>Ho-166m</t>
  </si>
  <si>
    <t>Ho-167</t>
  </si>
  <si>
    <t>Er-161</t>
  </si>
  <si>
    <t>Er-165</t>
  </si>
  <si>
    <t>Er-171</t>
  </si>
  <si>
    <t>7 E-1</t>
  </si>
  <si>
    <t>Er-172</t>
  </si>
  <si>
    <t>Tm-162</t>
  </si>
  <si>
    <t>Tm-166</t>
  </si>
  <si>
    <t>Tm-167</t>
  </si>
  <si>
    <t>Tm-170</t>
  </si>
  <si>
    <t>Tm-171</t>
  </si>
  <si>
    <t>Tm-172</t>
  </si>
  <si>
    <t>Tm-173</t>
  </si>
  <si>
    <t>Tm-175</t>
  </si>
  <si>
    <t>Yb-162</t>
  </si>
  <si>
    <t>Yb-166</t>
  </si>
  <si>
    <t>Yb-167</t>
  </si>
  <si>
    <t>Yb-169</t>
  </si>
  <si>
    <t>Yb-175</t>
  </si>
  <si>
    <t>Yb-177</t>
  </si>
  <si>
    <t>Yb-178</t>
  </si>
  <si>
    <t>Lu-169</t>
  </si>
  <si>
    <t>Lu-170</t>
  </si>
  <si>
    <t>Lu-171</t>
  </si>
  <si>
    <t>Lu-172</t>
  </si>
  <si>
    <t>Lu-173</t>
  </si>
  <si>
    <t>Lu-174</t>
  </si>
  <si>
    <t>Lu-174m</t>
  </si>
  <si>
    <t>Lu-176</t>
  </si>
  <si>
    <t>3,6 E+10</t>
  </si>
  <si>
    <t>Lu-176m</t>
  </si>
  <si>
    <t>Lu-177</t>
  </si>
  <si>
    <t>Lu-177m</t>
  </si>
  <si>
    <t>Lu-178</t>
  </si>
  <si>
    <t>Lu-178m</t>
  </si>
  <si>
    <t>Lu-179</t>
  </si>
  <si>
    <t>Hf-170</t>
  </si>
  <si>
    <t>Hf-172+</t>
  </si>
  <si>
    <t>Hf-173</t>
  </si>
  <si>
    <t>Hf-175</t>
  </si>
  <si>
    <t>Hf-177m</t>
  </si>
  <si>
    <t>Hf-178m</t>
  </si>
  <si>
    <t>Hf-179m</t>
  </si>
  <si>
    <t>Hf-180m</t>
  </si>
  <si>
    <t>Hf-181</t>
  </si>
  <si>
    <t>Hf-182</t>
  </si>
  <si>
    <t>Hf-182m</t>
  </si>
  <si>
    <t>Hf-183</t>
  </si>
  <si>
    <t>Hf-184</t>
  </si>
  <si>
    <t>Ta-172</t>
  </si>
  <si>
    <t>Ta-173</t>
  </si>
  <si>
    <t>Ta-174</t>
  </si>
  <si>
    <t>Ta-175</t>
  </si>
  <si>
    <t>Ta-176</t>
  </si>
  <si>
    <t>Ta-177</t>
  </si>
  <si>
    <t>Ta-178</t>
  </si>
  <si>
    <t>Ta-179</t>
  </si>
  <si>
    <t>Ta-180</t>
  </si>
  <si>
    <t>Ta-180m</t>
  </si>
  <si>
    <t>&gt; E+13</t>
  </si>
  <si>
    <t>Ta-182</t>
  </si>
  <si>
    <t>Ta-182m</t>
  </si>
  <si>
    <t>Ta-183</t>
  </si>
  <si>
    <t>Ta-184</t>
  </si>
  <si>
    <t>Ta-185</t>
  </si>
  <si>
    <t>Ta-186</t>
  </si>
  <si>
    <t>W-176</t>
  </si>
  <si>
    <t>W-177</t>
  </si>
  <si>
    <t>W-178+</t>
  </si>
  <si>
    <t>W-179</t>
  </si>
  <si>
    <t>W-181</t>
  </si>
  <si>
    <t>W-185</t>
  </si>
  <si>
    <t>W-187</t>
  </si>
  <si>
    <t>W-188+</t>
  </si>
  <si>
    <t>Re-177</t>
  </si>
  <si>
    <t>Re-178</t>
  </si>
  <si>
    <t>Re-181</t>
  </si>
  <si>
    <t>Re-182</t>
  </si>
  <si>
    <t>Re-184</t>
  </si>
  <si>
    <t>Re-184m</t>
  </si>
  <si>
    <t>Re-186m</t>
  </si>
  <si>
    <t>Re-187</t>
  </si>
  <si>
    <t>Re-188</t>
  </si>
  <si>
    <t>Re-188m</t>
  </si>
  <si>
    <t>Re-189+</t>
  </si>
  <si>
    <t>Os-180</t>
  </si>
  <si>
    <t>Os-181</t>
  </si>
  <si>
    <t>Os-182</t>
  </si>
  <si>
    <t>Os-185</t>
  </si>
  <si>
    <t>Os-189m</t>
  </si>
  <si>
    <t>Os-191</t>
  </si>
  <si>
    <t>Os-191m</t>
  </si>
  <si>
    <t>Os-193</t>
  </si>
  <si>
    <t>Os-194+</t>
  </si>
  <si>
    <t>Ir-182</t>
  </si>
  <si>
    <t>Ir-184</t>
  </si>
  <si>
    <t>Ir-185</t>
  </si>
  <si>
    <t>Ir-186</t>
  </si>
  <si>
    <t>Ir-187</t>
  </si>
  <si>
    <t>Ir-188</t>
  </si>
  <si>
    <t>Ir-189+</t>
  </si>
  <si>
    <t>Ir-190+</t>
  </si>
  <si>
    <t>Ir-192m</t>
  </si>
  <si>
    <t>Ir-193m</t>
  </si>
  <si>
    <t>Ir-194</t>
  </si>
  <si>
    <t>Ir-194m</t>
  </si>
  <si>
    <t>Ir-195</t>
  </si>
  <si>
    <t>Ir-195m</t>
  </si>
  <si>
    <t>Pt-186</t>
  </si>
  <si>
    <t>Pt-188+</t>
  </si>
  <si>
    <t>Pt-189</t>
  </si>
  <si>
    <t>Pt-191</t>
  </si>
  <si>
    <t>Pt-193</t>
  </si>
  <si>
    <t>Pt-193m</t>
  </si>
  <si>
    <t>Pt-195m</t>
  </si>
  <si>
    <t>Pt-197</t>
  </si>
  <si>
    <t>Pt-197m</t>
  </si>
  <si>
    <t>Pt-199</t>
  </si>
  <si>
    <t>Pt-200</t>
  </si>
  <si>
    <t>Au-193</t>
  </si>
  <si>
    <t>Au-194</t>
  </si>
  <si>
    <t>Au-195</t>
  </si>
  <si>
    <t>Au-198</t>
  </si>
  <si>
    <t>Au-198m</t>
  </si>
  <si>
    <t>Au-199</t>
  </si>
  <si>
    <t>Au-200</t>
  </si>
  <si>
    <t>Au-200m</t>
  </si>
  <si>
    <t>Au-201</t>
  </si>
  <si>
    <t>Hg-193</t>
  </si>
  <si>
    <t>Hg-193m</t>
  </si>
  <si>
    <t>Hg-194+</t>
  </si>
  <si>
    <t>Hg-195</t>
  </si>
  <si>
    <t>Hg-195m+   org.</t>
  </si>
  <si>
    <t>Hg-195m+   anorg.</t>
  </si>
  <si>
    <t>Hg-197</t>
  </si>
  <si>
    <t>Hg-203</t>
  </si>
  <si>
    <t>Tl-194</t>
  </si>
  <si>
    <t>Tl-194m</t>
  </si>
  <si>
    <t>Tl-195</t>
  </si>
  <si>
    <t>Tl-197</t>
  </si>
  <si>
    <t>Tl-198</t>
  </si>
  <si>
    <t>Tl-198m</t>
  </si>
  <si>
    <t>Tl-199</t>
  </si>
  <si>
    <t>Tl-200</t>
  </si>
  <si>
    <t>Tl-202</t>
  </si>
  <si>
    <t>Tl-204</t>
  </si>
  <si>
    <t>Pb-195m</t>
  </si>
  <si>
    <t>Pb-198</t>
  </si>
  <si>
    <t>Pb-199</t>
  </si>
  <si>
    <t>Pb-200</t>
  </si>
  <si>
    <t>Pb-201</t>
  </si>
  <si>
    <t>Pb-202</t>
  </si>
  <si>
    <t>Pb-202m</t>
  </si>
  <si>
    <t>Pb-203</t>
  </si>
  <si>
    <t>Pb-205</t>
  </si>
  <si>
    <t>Pb-209</t>
  </si>
  <si>
    <t>Pb-210+</t>
  </si>
  <si>
    <t>Pb-210++</t>
  </si>
  <si>
    <t>Pb-211</t>
  </si>
  <si>
    <t>Pb-212</t>
  </si>
  <si>
    <t>Pb-212+</t>
  </si>
  <si>
    <t>Pb-214</t>
  </si>
  <si>
    <t>Bi-200</t>
  </si>
  <si>
    <t>Bi-201</t>
  </si>
  <si>
    <t>Bi-202</t>
  </si>
  <si>
    <t>Bi-203</t>
  </si>
  <si>
    <t>Bi-205</t>
  </si>
  <si>
    <t>Bi-206</t>
  </si>
  <si>
    <t>Bi-207</t>
  </si>
  <si>
    <t>Bi-210</t>
  </si>
  <si>
    <t>Bi-210m+</t>
  </si>
  <si>
    <t>Bi-212</t>
  </si>
  <si>
    <t>Bi-212+</t>
  </si>
  <si>
    <t>Bi-213</t>
  </si>
  <si>
    <t>Bi-214</t>
  </si>
  <si>
    <t>Po-203</t>
  </si>
  <si>
    <t>Po-205</t>
  </si>
  <si>
    <t>Po-206</t>
  </si>
  <si>
    <t>Po-207</t>
  </si>
  <si>
    <t>Po-208</t>
  </si>
  <si>
    <t>Po-209</t>
  </si>
  <si>
    <t>Po-210</t>
  </si>
  <si>
    <t>At-207</t>
  </si>
  <si>
    <t>At-211</t>
  </si>
  <si>
    <t>Fr-222</t>
  </si>
  <si>
    <t>Fr-223</t>
  </si>
  <si>
    <t>Rn-220+</t>
  </si>
  <si>
    <t>Rn-222+</t>
  </si>
  <si>
    <t>Ra-223+</t>
  </si>
  <si>
    <t>Ra-224</t>
  </si>
  <si>
    <t>Ra-224+</t>
  </si>
  <si>
    <t>Ra-225</t>
  </si>
  <si>
    <t>Ra-226+</t>
  </si>
  <si>
    <t>Ra-226++</t>
  </si>
  <si>
    <t>Ra-227</t>
  </si>
  <si>
    <t>Ra-228+</t>
  </si>
  <si>
    <t>Ac-224</t>
  </si>
  <si>
    <t>Ac-225+</t>
  </si>
  <si>
    <t>Ac-226</t>
  </si>
  <si>
    <t>Ac-227+</t>
  </si>
  <si>
    <t>Ac-227++</t>
  </si>
  <si>
    <t>Ac-228</t>
  </si>
  <si>
    <t>Th-226</t>
  </si>
  <si>
    <t>Th-226+</t>
  </si>
  <si>
    <t>Th-227</t>
  </si>
  <si>
    <t>Th-228+</t>
  </si>
  <si>
    <t>Th-229+</t>
  </si>
  <si>
    <t>Th-230</t>
  </si>
  <si>
    <t>Th-231</t>
  </si>
  <si>
    <t>Th-232</t>
  </si>
  <si>
    <t>Th-232sec</t>
  </si>
  <si>
    <t>Th-234+</t>
  </si>
  <si>
    <t>Pa-227</t>
  </si>
  <si>
    <t>Pa-228</t>
  </si>
  <si>
    <t>Pa-230</t>
  </si>
  <si>
    <t>Pa-231</t>
  </si>
  <si>
    <t>Pa-232</t>
  </si>
  <si>
    <t xml:space="preserve">Pa-233 </t>
  </si>
  <si>
    <t>Pa-234</t>
  </si>
  <si>
    <t>U-230+</t>
  </si>
  <si>
    <t>U-231</t>
  </si>
  <si>
    <t>U-232</t>
  </si>
  <si>
    <t>U-232+</t>
  </si>
  <si>
    <t>U-233</t>
  </si>
  <si>
    <t>U-234</t>
  </si>
  <si>
    <t>U-235+</t>
  </si>
  <si>
    <t>U-236</t>
  </si>
  <si>
    <t>U-237</t>
  </si>
  <si>
    <t>U-238+</t>
  </si>
  <si>
    <t>U-238sec</t>
  </si>
  <si>
    <t>U-239</t>
  </si>
  <si>
    <t>U-240</t>
  </si>
  <si>
    <t>U-240+</t>
  </si>
  <si>
    <t>Np-232</t>
  </si>
  <si>
    <t>Np-233</t>
  </si>
  <si>
    <t>Np-234</t>
  </si>
  <si>
    <t>Np-235</t>
  </si>
  <si>
    <t>Np-236 (1)</t>
  </si>
  <si>
    <t>Np-236 (2)</t>
  </si>
  <si>
    <t>Np-237+</t>
  </si>
  <si>
    <t>Np-238</t>
  </si>
  <si>
    <t xml:space="preserve">Np-239 </t>
  </si>
  <si>
    <t>Np-240</t>
  </si>
  <si>
    <t>Pu-234</t>
  </si>
  <si>
    <t>Pu-235</t>
  </si>
  <si>
    <t>Pu-236</t>
  </si>
  <si>
    <t>Pu-237</t>
  </si>
  <si>
    <t>Pu-238</t>
  </si>
  <si>
    <t>Pu-239</t>
  </si>
  <si>
    <t>Pu-240</t>
  </si>
  <si>
    <t>Pu-241</t>
  </si>
  <si>
    <t>Pu-242</t>
  </si>
  <si>
    <t>Pu-243</t>
  </si>
  <si>
    <t>Pu-244+</t>
  </si>
  <si>
    <t>Pu-245</t>
  </si>
  <si>
    <t>Pu-246</t>
  </si>
  <si>
    <t>Am-237</t>
  </si>
  <si>
    <t>Am-238</t>
  </si>
  <si>
    <t>Am-239</t>
  </si>
  <si>
    <t>Am-240</t>
  </si>
  <si>
    <t>Am-241</t>
  </si>
  <si>
    <t>Am-242</t>
  </si>
  <si>
    <t>Am-242m+</t>
  </si>
  <si>
    <t>Am-243+</t>
  </si>
  <si>
    <t>Am-244</t>
  </si>
  <si>
    <t>Am-244m</t>
  </si>
  <si>
    <t>Am-245</t>
  </si>
  <si>
    <t>Am-246</t>
  </si>
  <si>
    <t>Am-246m</t>
  </si>
  <si>
    <t>Cm-238</t>
  </si>
  <si>
    <t>Cm-240</t>
  </si>
  <si>
    <t>Cm-241</t>
  </si>
  <si>
    <t>Cm-242</t>
  </si>
  <si>
    <t>Cm-243</t>
  </si>
  <si>
    <t>Cm-244</t>
  </si>
  <si>
    <t>Cm-245</t>
  </si>
  <si>
    <t>Cm-246</t>
  </si>
  <si>
    <t>Cm-247+</t>
  </si>
  <si>
    <t>Cm-248</t>
  </si>
  <si>
    <t>Cm-249</t>
  </si>
  <si>
    <t>Cm-250</t>
  </si>
  <si>
    <t>1,1 E+4</t>
  </si>
  <si>
    <t>Bk-245</t>
  </si>
  <si>
    <t>Bk-246</t>
  </si>
  <si>
    <t>Bk-247</t>
  </si>
  <si>
    <t>Bk-249</t>
  </si>
  <si>
    <t>Bk-250</t>
  </si>
  <si>
    <t>Cf-244</t>
  </si>
  <si>
    <t>Cf-246</t>
  </si>
  <si>
    <t>Cf-248</t>
  </si>
  <si>
    <t>Cf-249</t>
  </si>
  <si>
    <t>Cf-250</t>
  </si>
  <si>
    <t>Cf-251</t>
  </si>
  <si>
    <t>Cf-252</t>
  </si>
  <si>
    <t>Cf-253+</t>
  </si>
  <si>
    <t>Cf-254</t>
  </si>
  <si>
    <t>Es-250</t>
  </si>
  <si>
    <t>Es-251</t>
  </si>
  <si>
    <t>Es-253</t>
  </si>
  <si>
    <t>Es-254+</t>
  </si>
  <si>
    <t>Es-254m</t>
  </si>
  <si>
    <t>Es-254m+</t>
  </si>
  <si>
    <t>Fm-252</t>
  </si>
  <si>
    <t>Fm-253</t>
  </si>
  <si>
    <t>Fm-254</t>
  </si>
  <si>
    <t>Fm-255</t>
  </si>
  <si>
    <t>Fm-257</t>
  </si>
  <si>
    <t>Md-257</t>
  </si>
  <si>
    <t>Md-258</t>
  </si>
  <si>
    <r>
      <t>kontami-nation                                       .                                                         .           in Bq/cm</t>
    </r>
    <r>
      <rPr>
        <vertAlign val="superscript"/>
        <sz val="8"/>
        <rFont val="Arial"/>
        <family val="2"/>
      </rPr>
      <t>2</t>
    </r>
  </si>
  <si>
    <r>
      <t>Boden- flächen  in Bq/cm</t>
    </r>
    <r>
      <rPr>
        <vertAlign val="superscript"/>
        <sz val="8"/>
        <rFont val="Arial"/>
        <family val="2"/>
      </rPr>
      <t>2</t>
    </r>
  </si>
  <si>
    <r>
      <t>Gebäuden zur Wieder-, Wei-terverwendung   in Bq/cm</t>
    </r>
    <r>
      <rPr>
        <vertAlign val="superscript"/>
        <sz val="8"/>
        <rFont val="Arial"/>
        <family val="2"/>
      </rPr>
      <t>2</t>
    </r>
  </si>
  <si>
    <r>
      <t>Gebäuden zum Abriss  in Bq/cm</t>
    </r>
    <r>
      <rPr>
        <vertAlign val="superscript"/>
        <sz val="8"/>
        <rFont val="Arial"/>
        <family val="2"/>
      </rPr>
      <t>2</t>
    </r>
  </si>
  <si>
    <r>
      <t xml:space="preserve">C-11 </t>
    </r>
    <r>
      <rPr>
        <sz val="10"/>
        <color indexed="14"/>
        <rFont val="Arial"/>
        <family val="2"/>
      </rPr>
      <t>Monoxid, Dioxid</t>
    </r>
  </si>
  <si>
    <r>
      <t>Rb-87</t>
    </r>
    <r>
      <rPr>
        <vertAlign val="superscript"/>
        <sz val="10"/>
        <color indexed="14"/>
        <rFont val="Arial"/>
        <family val="2"/>
      </rPr>
      <t>*)</t>
    </r>
  </si>
  <si>
    <r>
      <t>Cd-113</t>
    </r>
    <r>
      <rPr>
        <vertAlign val="superscript"/>
        <sz val="10"/>
        <color indexed="14"/>
        <rFont val="Arial"/>
        <family val="2"/>
      </rPr>
      <t>*)</t>
    </r>
  </si>
  <si>
    <r>
      <t>In-115</t>
    </r>
    <r>
      <rPr>
        <vertAlign val="superscript"/>
        <sz val="10"/>
        <color indexed="14"/>
        <rFont val="Arial"/>
        <family val="2"/>
      </rPr>
      <t>*)</t>
    </r>
  </si>
  <si>
    <r>
      <t>Te-131m</t>
    </r>
    <r>
      <rPr>
        <sz val="10"/>
        <rFont val="Arial"/>
      </rPr>
      <t>+</t>
    </r>
  </si>
  <si>
    <r>
      <t>Ir-192</t>
    </r>
    <r>
      <rPr>
        <vertAlign val="superscript"/>
        <sz val="10"/>
        <rFont val="Arial"/>
        <family val="2"/>
      </rPr>
      <t>*)</t>
    </r>
  </si>
  <si>
    <r>
      <t>Hg-197m</t>
    </r>
    <r>
      <rPr>
        <sz val="10"/>
        <color indexed="14"/>
        <rFont val="Arial"/>
        <family val="2"/>
      </rPr>
      <t xml:space="preserve">  org., anorg.</t>
    </r>
  </si>
  <si>
    <t>Mo-99</t>
  </si>
  <si>
    <t>J-120</t>
  </si>
  <si>
    <t>J-120m</t>
  </si>
  <si>
    <t>J-121</t>
  </si>
  <si>
    <t>J-126</t>
  </si>
  <si>
    <t>J-128</t>
  </si>
  <si>
    <t xml:space="preserve">J-129 </t>
  </si>
  <si>
    <t>J-130</t>
  </si>
  <si>
    <t>J-132</t>
  </si>
  <si>
    <t>J-132m</t>
  </si>
  <si>
    <t>J-133</t>
  </si>
  <si>
    <t>J-133+</t>
  </si>
  <si>
    <t>J-134</t>
  </si>
  <si>
    <t>J-135</t>
  </si>
  <si>
    <t>J-135+</t>
  </si>
  <si>
    <r>
      <t>h</t>
    </r>
    <r>
      <rPr>
        <b/>
        <vertAlign val="subscript"/>
        <sz val="10"/>
        <rFont val="MS Sans Serif"/>
        <family val="2"/>
      </rPr>
      <t>10</t>
    </r>
  </si>
  <si>
    <t>S-35</t>
  </si>
  <si>
    <t>Cr-51</t>
  </si>
  <si>
    <t>C-14</t>
  </si>
  <si>
    <t>Cl-36</t>
  </si>
  <si>
    <t>K-40</t>
  </si>
  <si>
    <t>Ag-108m</t>
  </si>
  <si>
    <t>At-211+</t>
  </si>
  <si>
    <t>Ba-140</t>
  </si>
  <si>
    <t>Cd-115+</t>
  </si>
  <si>
    <t>Ce-141</t>
  </si>
  <si>
    <t>Ir-192</t>
  </si>
  <si>
    <t>Rn-220</t>
  </si>
  <si>
    <t>Rn-222</t>
  </si>
  <si>
    <t>Te-125m</t>
  </si>
  <si>
    <t>Y-90m</t>
  </si>
  <si>
    <r>
      <t>h</t>
    </r>
    <r>
      <rPr>
        <b/>
        <vertAlign val="subscript"/>
        <sz val="10"/>
        <rFont val="Tahoma"/>
        <family val="2"/>
      </rPr>
      <t>10</t>
    </r>
  </si>
  <si>
    <t>Tabelle 1 — Raumkategorie in Abhängigkeit vom Bewertungsfaktor K</t>
  </si>
  <si>
    <t>Bewertungsfaktor K</t>
  </si>
  <si>
    <t>Raumkategorie RK</t>
  </si>
  <si>
    <t>&lt; K &lt;=</t>
  </si>
  <si>
    <t>RK0</t>
  </si>
  <si>
    <t>RK1</t>
  </si>
  <si>
    <t>RK2</t>
  </si>
  <si>
    <t>RK3</t>
  </si>
  <si>
    <t>bzw. wenn mehrere Radionuklide im Kalenderjahr gehandhabt werden:</t>
  </si>
  <si>
    <t>K =</t>
  </si>
  <si>
    <t>Dabei ist:</t>
  </si>
  <si>
    <t>i         der Laufindex für das Radionuklid;</t>
  </si>
  <si>
    <t>n        die Gesamtzahl der verschiedenen Radionuklide.</t>
  </si>
  <si>
    <t>ANMERKUNG 1      Abweichend zur RiPhyko wird hier auf den Raum Bezug genommen.</t>
  </si>
  <si>
    <t>ANMERKUNG 2      In einem Radionuklidlaboratorium ist der relevante Inkorporationspfad
                              die Inhalation.</t>
  </si>
  <si>
    <r>
      <t>n</t>
    </r>
    <r>
      <rPr>
        <b/>
        <sz val="12"/>
        <rFont val="Arial"/>
        <family val="2"/>
      </rPr>
      <t xml:space="preserve">
Σ
</t>
    </r>
    <r>
      <rPr>
        <sz val="9"/>
        <rFont val="Arial"/>
        <family val="2"/>
      </rPr>
      <t>i=1</t>
    </r>
  </si>
  <si>
    <r>
      <t>ak</t>
    </r>
    <r>
      <rPr>
        <vertAlign val="subscript"/>
        <sz val="10"/>
        <rFont val="Arial"/>
        <family val="2"/>
      </rPr>
      <t>i</t>
    </r>
    <r>
      <rPr>
        <sz val="10"/>
        <rFont val="Arial"/>
      </rPr>
      <t xml:space="preserve"> * A</t>
    </r>
    <r>
      <rPr>
        <vertAlign val="subscript"/>
        <sz val="10"/>
        <rFont val="Arial"/>
        <family val="2"/>
      </rPr>
      <t>i</t>
    </r>
    <r>
      <rPr>
        <sz val="10"/>
        <rFont val="Arial"/>
      </rPr>
      <t xml:space="preserve">
RJAZ</t>
    </r>
    <r>
      <rPr>
        <vertAlign val="subscript"/>
        <sz val="10"/>
        <rFont val="Arial"/>
        <family val="2"/>
      </rPr>
      <t>i</t>
    </r>
  </si>
  <si>
    <r>
      <t>ak</t>
    </r>
    <r>
      <rPr>
        <vertAlign val="subscript"/>
        <sz val="10"/>
        <rFont val="Arial"/>
        <family val="2"/>
      </rPr>
      <t>i</t>
    </r>
    <r>
      <rPr>
        <sz val="10"/>
        <rFont val="Arial"/>
      </rPr>
      <t xml:space="preserve">      der Anteil der gehandhabten Aktivität, der während des ungünstigsten
          Arbeitsprozesses maximal inkorporiert werden kann (Inkorporationsfaktor);</t>
    </r>
  </si>
  <si>
    <r>
      <t>A</t>
    </r>
    <r>
      <rPr>
        <vertAlign val="subscript"/>
        <sz val="10"/>
        <rFont val="Arial"/>
        <family val="2"/>
      </rPr>
      <t>i</t>
    </r>
    <r>
      <rPr>
        <sz val="10"/>
        <rFont val="Arial"/>
      </rPr>
      <t xml:space="preserve">       die vorgesehene maximal gehandhabte Aktivität des i-ten Radionuklids in einem
          Raum;</t>
    </r>
  </si>
  <si>
    <t>E DIN 25425-1:2011-10</t>
  </si>
  <si>
    <t>Tabelle 2 — Technische Schutzmaßnahmen, soweit diese einzelnen Raumkategorien zugeordnet sind</t>
  </si>
  <si>
    <t>Raumkategorien</t>
  </si>
  <si>
    <t>– Bauliche Abgrenzung</t>
  </si>
  <si>
    <t>– Durchgangsverbot</t>
  </si>
  <si>
    <t>Anforderungen bei der Auslegung der Räume und Installationen</t>
  </si>
  <si>
    <t>– Abschirmung am Arbeitsplatz, ggf. Aufbewahrungseinrichtungen</t>
  </si>
  <si>
    <t>8.1</t>
  </si>
  <si>
    <t>– Höhere Verkehrslasten</t>
  </si>
  <si>
    <t>– Anforderungen an Oberflächen: Bodenbeläge, Wandanstriche</t>
  </si>
  <si>
    <t>– Türen und Fenster: Ausführung leicht dekontaminierbar</t>
  </si>
  <si>
    <t>– Türen und Fenster: Sicherung gegen unbefugtes Öffnen</t>
  </si>
  <si>
    <t>-</t>
  </si>
  <si>
    <t>– Wasserinstallation: Spezielle Armatur ohne Handbedienung</t>
  </si>
  <si>
    <t>– Wasserinstallation: Handwaschbecken mit Handbrause 
   bei erhöhtem Kontaminationsrisiko</t>
  </si>
  <si>
    <t>– Sicherheitstechnik: Notstromversorgung</t>
  </si>
  <si>
    <t>– Sicherheitstechnik: Kommunikations- und Alarmeinrichtungen, 
   Netzunabhängigkeit</t>
  </si>
  <si>
    <t>– Zugangskontrolle: Sicherung gegen Zutritt Unbefugter</t>
  </si>
  <si>
    <t>– Allgemeine Anforderungen</t>
  </si>
  <si>
    <t>9.1</t>
  </si>
  <si>
    <t>– Führung eines Abluftstroms</t>
  </si>
  <si>
    <t>9.2.1</t>
  </si>
  <si>
    <t>– Eigenständige Abluft</t>
  </si>
  <si>
    <t>– Einhaltung der Strömungsrichtung</t>
  </si>
  <si>
    <t>9.2.2</t>
  </si>
  <si>
    <t>– Raumluftwechsel</t>
  </si>
  <si>
    <t>9.2.3</t>
  </si>
  <si>
    <t>– Überwachung der Aktivitätskonzentration bei Raum- und Abluft</t>
  </si>
  <si>
    <t>9.2.4</t>
  </si>
  <si>
    <t>– Funktionsüberwachung und Alarmmeldung</t>
  </si>
  <si>
    <t>9.2.5</t>
  </si>
  <si>
    <t>– Abzüge für den allgemeinen Gebrauch</t>
  </si>
  <si>
    <t>9.2.6</t>
  </si>
  <si>
    <t>– Radionuklidabzüge und/oder geschlossene Arbeitszellen, 
   Handschuhkästen</t>
  </si>
  <si>
    <t>Fortluftsystem</t>
  </si>
  <si>
    <t>– Ableitung über Dach</t>
  </si>
  <si>
    <t>9.3.1</t>
  </si>
  <si>
    <t>– Nachrüstbarkeit Fortluftfilterung</t>
  </si>
  <si>
    <t>9.3.2</t>
  </si>
  <si>
    <t>– Filter</t>
  </si>
  <si>
    <t>9.3.3</t>
  </si>
  <si>
    <t>Spezielle Anforderungen an Abluft und Fortluftsysteme</t>
  </si>
  <si>
    <t>– Zugänglichkeit</t>
  </si>
  <si>
    <t>9.4.1</t>
  </si>
  <si>
    <t>– Probeentnahmeöffnung</t>
  </si>
  <si>
    <t>9.4.2</t>
  </si>
  <si>
    <t>– zentrales Schalten</t>
  </si>
  <si>
    <t>9.4.3</t>
  </si>
  <si>
    <t>Abwasserführung</t>
  </si>
  <si>
    <t>– Abwassersammlung bei Grenzwertüberschreitung</t>
  </si>
  <si>
    <t>10.1</t>
  </si>
  <si>
    <t>– Abwasseranlage für radioaktiv kontaminierte Abwässer</t>
  </si>
  <si>
    <t>10.2</t>
  </si>
  <si>
    <t>Abfallführung</t>
  </si>
  <si>
    <t>– Allgemeines</t>
  </si>
  <si>
    <t>11.1</t>
  </si>
  <si>
    <t>– Abfallbehälter am Arbeitsplatz</t>
  </si>
  <si>
    <t>11.2</t>
  </si>
  <si>
    <t>Sonderräume, wie</t>
  </si>
  <si>
    <t>– Personenschleusen als Ein- und Ausgang</t>
  </si>
  <si>
    <t>12.2</t>
  </si>
  <si>
    <t>– Materialschleuse</t>
  </si>
  <si>
    <t>– Dekontaminationsräume</t>
  </si>
  <si>
    <t>– Raum für die Ausstattung des Strahlenschutzes</t>
  </si>
  <si>
    <t>12.6</t>
  </si>
  <si>
    <t>– Vorratslager für radioaktive Stoffe</t>
  </si>
  <si>
    <t>Dabei ist:        a   eine Empfehlung (sollte),</t>
  </si>
  <si>
    <t xml:space="preserve">                      b   eine Anforderung (nicht abänderbar, muss)</t>
  </si>
  <si>
    <t xml:space="preserve">                      c   Bedarfsabhängige Anforderungen</t>
  </si>
  <si>
    <t xml:space="preserve">                      –   nicht erforderlich</t>
  </si>
  <si>
    <t>Tabelle 3 — Gerundete RJAZ-Werte für die gebräuchlichsten Radionuklide</t>
  </si>
  <si>
    <t>Radionuklid</t>
  </si>
  <si>
    <t>RJAZ 
(Bq)</t>
  </si>
  <si>
    <t>Sr-90</t>
  </si>
  <si>
    <t>Ru-103</t>
  </si>
  <si>
    <t>Ru-106</t>
  </si>
  <si>
    <t>Cd-109</t>
  </si>
  <si>
    <t>Sb-125</t>
  </si>
  <si>
    <t>Cs-137</t>
  </si>
  <si>
    <t>Ce-144</t>
  </si>
  <si>
    <t>Pb-210</t>
  </si>
  <si>
    <t>Ra-226</t>
  </si>
  <si>
    <t>Ra-228</t>
  </si>
  <si>
    <t>Th-228</t>
  </si>
  <si>
    <t>U-235</t>
  </si>
  <si>
    <t>U-238</t>
  </si>
  <si>
    <t>Np-237</t>
  </si>
  <si>
    <t>[1] Richtlinie für die physikalische Strahlenschutzkontrolle zur Ermittlung der Körperdosen, 
Teil 1 Ermittlung der Körperdosis bei äußerer Strahlenexposition (§§ 62, 63, 63a StrlSchV, §§ 35, 35a RÖV), GMBl. 2004, Nr. 22, S. 4101)</t>
  </si>
  <si>
    <t>[2] Richtlinie für die physikalische Strahlenschutzkontrolle zur Ermittlung der Körperdosen, 
Teil 2 Ermittlung der Körperdosis bei innerer Strahlenexposition (Inkorporationsüberwachung) (§§ 40, 41 und 42 StrlSchV), GMBl 2007 Nr. 31/32, S. 6231)</t>
  </si>
  <si>
    <t>Bei der Ermittlung der Raumkategorien ist nach den speziellen Gegebenheiten bei der Handhabung und der physikalischen Form 
der zu handhabenden radioaktiven Stoffe zu unterscheiden nach:</t>
  </si>
  <si>
    <t>Hier können auch Erfahrungswerte zum Inkorporationsfaktor ak aus anderen Anlagen und Einrichtungen Anwendung finden, 
wenn die gleichen Bearbeitungsverfahren und Handhabungen zur Anwendung kommen.</t>
  </si>
  <si>
    <t>6.2 Raumkategorien und Handhabungsart</t>
  </si>
  <si>
    <t>a) Handhabungsart mit dem Inkorporationsfaktor ak= 10−4</t>
  </si>
  <si>
    <t>b ) Handhabungsart mit dem Inkorporationsfaktor ak= 10−3</t>
  </si>
  <si>
    <t xml:space="preserve">     Handhabung mit geringer Freisetzungswahrscheinlichkeit, </t>
  </si>
  <si>
    <t xml:space="preserve">     z. B. Handhabung von Lösungen zur Aufteilung, Umfüllung, </t>
  </si>
  <si>
    <t xml:space="preserve">     Verdünnung, Messung, Säulenchromatographie, Bestimmung der Aktivität, Durchführung von radioimmunologischen </t>
  </si>
  <si>
    <t xml:space="preserve">     Untersuchungen mit vorgefertigten Testsätzen, vergleichbare einfache chemische und physikalische Operationen oder </t>
  </si>
  <si>
    <t xml:space="preserve">     Lagerung außerhalb von Aufbewahrungseinrichtungen,</t>
  </si>
  <si>
    <t xml:space="preserve">     die den Inhalt sicher umschließen.</t>
  </si>
  <si>
    <t xml:space="preserve">     Diese Handhabungsart ist zu wählen, wenn keine näheren Angaben zum Freisetzungsverhalten gemacht werden.</t>
  </si>
  <si>
    <t xml:space="preserve">     Handhabung mit erhöhter Freisetzungswahrscheinlichkeit, z. B. Handhabung von pulverförmigen </t>
  </si>
  <si>
    <t xml:space="preserve">     Sub-stanzen, Sieben, Trocknen, Abrauchen, Erhitzen und Eindampfen, Veraschen, Durchführung </t>
  </si>
  <si>
    <t xml:space="preserve">     komplexer chemischer Reaktionen, Markierungen und Synthesen, Handhabung von leicht flüchtigen </t>
  </si>
  <si>
    <t xml:space="preserve">     radioaktiven Stoffen, Handhabung von Gasen, andere Tätigkeiten, die nicht in Handhabungsart a fallen. </t>
  </si>
  <si>
    <t>Anhang 3:    Daten zur Durchführung der Überwachung</t>
  </si>
  <si>
    <t>Anhang 3.1:  Radionuklide, Überwachungsverfahren und -intervalle, Dosiskoeffizienten und weitere Größen</t>
  </si>
  <si>
    <t>Absorptionsklasse bzw. chem. Form</t>
  </si>
  <si>
    <t>Überwa-
chungs-
verfahren</t>
  </si>
  <si>
    <t>e(50)
Inhalation
(Sv/Bq)</t>
  </si>
  <si>
    <t>Richtwert
JAZ
Inhalation
(Bq)</t>
  </si>
  <si>
    <t xml:space="preserve">Limitiert
durch
Dosis-
grenzwert
</t>
  </si>
  <si>
    <t>Dosismetri-
sche
Nachweis-
grenze</t>
  </si>
  <si>
    <t>Praktische
Nachweis-
grenze</t>
  </si>
  <si>
    <t>Einheit des
Messwertes</t>
  </si>
  <si>
    <t>HTO</t>
  </si>
  <si>
    <t>U</t>
  </si>
  <si>
    <t>eff</t>
  </si>
  <si>
    <t>Bq/l</t>
  </si>
  <si>
    <t>Gas</t>
  </si>
  <si>
    <t>RL</t>
  </si>
  <si>
    <t>Bq/m³</t>
  </si>
  <si>
    <t>Bq/d</t>
  </si>
  <si>
    <t>OBT</t>
  </si>
  <si>
    <t>Methan</t>
  </si>
  <si>
    <t>M</t>
  </si>
  <si>
    <t>GK</t>
  </si>
  <si>
    <t>S</t>
  </si>
  <si>
    <t>Ap-Mon</t>
  </si>
  <si>
    <t>kont.</t>
  </si>
  <si>
    <t>C-11)</t>
  </si>
  <si>
    <t>Monoxid</t>
  </si>
  <si>
    <t>Dioxid</t>
  </si>
  <si>
    <t>org</t>
  </si>
  <si>
    <t>F</t>
  </si>
  <si>
    <t>&lt;= 1,25</t>
  </si>
  <si>
    <t>&lt;= 8</t>
  </si>
  <si>
    <t>Mg-28</t>
  </si>
  <si>
    <t>&lt;= 10</t>
  </si>
  <si>
    <t>rotes Kno-
chenmark</t>
  </si>
  <si>
    <t>Lunge</t>
  </si>
  <si>
    <t>Dampf</t>
  </si>
  <si>
    <t>SO2</t>
  </si>
  <si>
    <t>CS2</t>
  </si>
  <si>
    <t>&lt;= 6</t>
  </si>
  <si>
    <t>U d)</t>
  </si>
  <si>
    <t>Carbonyl</t>
  </si>
  <si>
    <t>&lt;= 5</t>
  </si>
  <si>
    <t>&lt;= 9</t>
  </si>
  <si>
    <t>Knochen-
oberfläche</t>
  </si>
  <si>
    <t>&lt;= 1</t>
  </si>
  <si>
    <t>&lt;= 4</t>
  </si>
  <si>
    <t>Tetroxid</t>
  </si>
  <si>
    <t>&lt;= 15</t>
  </si>
  <si>
    <t>Niere</t>
  </si>
  <si>
    <t>U e)</t>
  </si>
  <si>
    <t>&lt;= 20</t>
  </si>
  <si>
    <t>Schilddrüse</t>
  </si>
  <si>
    <t>&lt;= 7</t>
  </si>
  <si>
    <t>Methyl</t>
  </si>
  <si>
    <t>SD</t>
  </si>
  <si>
    <t>GK a)</t>
  </si>
  <si>
    <t>rotes
Knochen-
mark</t>
  </si>
  <si>
    <t>U f)</t>
  </si>
  <si>
    <t>Knochen
oberfläche</t>
  </si>
  <si>
    <t>F org.</t>
  </si>
  <si>
    <t>F anorg.</t>
  </si>
  <si>
    <t>M anorg.</t>
  </si>
  <si>
    <t>0,001)</t>
  </si>
  <si>
    <t>Np-239</t>
  </si>
  <si>
    <t>Knochen-</t>
  </si>
  <si>
    <t>Am-243</t>
  </si>
  <si>
    <t>a)  Das angegebene Überwachungsverfahren ist nur in Kombination mit Monitormessungen zu verwenden. Notwendige Nachmessungen mit
     dem angegebenen Überwachungsverfahren sind innerhalb des in Spalte 4 aufgeführten Zeitraumes durchzuführen.</t>
  </si>
  <si>
    <t>b)  Ein Wert „ ≤ T“ bedeutet, dass eine Nachmessung mit dem angegebenen verfahren innerhalb von T Tagen erfolgen muss,
     um eine einmalige Aktivitätszufuhr, die zu einer effektiven Dosis von 1 mSv führt, zu erkennen.</t>
  </si>
  <si>
    <t>c)  Es ist kein zutreffendes biokinetisches Modell bekannt.</t>
  </si>
  <si>
    <t>d)  Die Nachforschungsschwelle ist mit dem Überwachungsverfahren erkennbar, aber nicht die Erfordernisschwelle.</t>
  </si>
  <si>
    <t>e)  Eine Grenzwertüberschreitung ist mit dem Überwachungsverfahren nicht erkennbar.</t>
  </si>
  <si>
    <t>f)  Eine Überschreitung der Nachforschungsschwelle ist mit dem Überwachungsverfahren nicht erkennbar.</t>
  </si>
  <si>
    <t>g)  Es ist kein Überwachungsinterval, auch nicht kleiner als 7 Tage, angebbar.</t>
  </si>
  <si>
    <t>Erläuterungen zu Anhang 3.1</t>
  </si>
  <si>
    <t>Spalte 1:</t>
  </si>
  <si>
    <t>Radionuklide, die für eine Inkorporationsüberwachung in Frage kommen; Daten für nicht aufgeführte</t>
  </si>
  <si>
    <t>Radionuklide können direkt bei der Leitstelle Inkorporationsüberwachung des BfS</t>
  </si>
  <si>
    <t>nachgefragt werden.</t>
  </si>
  <si>
    <t>Spalte 2:</t>
  </si>
  <si>
    <t>Die chemischen Verbindungen des jeweiligen Radionuklids werden je einer von den drei Absorptionsklassen</t>
  </si>
  <si>
    <t>F (fast rate of absorption), M (moderate rate), S (slow rate) zugeordnet; diese</t>
  </si>
  <si>
    <t>Zuordnung ist der Tabelle in Anhang 3.2 zu entnehmen. Gase, Dämpfe und sonstige spezielle</t>
  </si>
  <si>
    <t>chemische Verbindungen sind explizit angegeben.</t>
  </si>
  <si>
    <t>Bei organisch markierten Verbindungen können im konkreten Fall erhebliche Abweichungen</t>
  </si>
  <si>
    <t>von den in diesem Tabellenteil sowie von den im Anhang 7 angegebenen Datensätzen möglich</t>
  </si>
  <si>
    <t>sein. Nähere Angaben kann die leitstelle Inkorporationsüberwachung des BfS liefern.</t>
  </si>
  <si>
    <t>Spalte 3:</t>
  </si>
  <si>
    <t>Bezeichnungen für die anzuwendenden Überwachungsverfahren:</t>
  </si>
  <si>
    <t xml:space="preserve">         Ermittlung der Körperdosis</t>
  </si>
  <si>
    <t xml:space="preserve">                  Kontrolle von Schwellenwertüberschreitungen</t>
  </si>
  <si>
    <t xml:space="preserve">       tritiiertem Wasser)</t>
  </si>
  <si>
    <t>Spalte 4:</t>
  </si>
  <si>
    <t>Überwachungsintervall in Tagen.</t>
  </si>
  <si>
    <t>Im Fall von Schwellenwertmessungen mit Raumluftmonitoren (Ap-Mon) bedeutet die Angabe</t>
  </si>
  <si>
    <t>„kont.“ kontinuierliche Messung mit unverzüglicher Anzeige einer Schwellenwertüberschreitung</t>
  </si>
  <si>
    <t>gemäß Kapitel 2.3.3.</t>
  </si>
  <si>
    <t>Spalten 5 und 6:</t>
  </si>
  <si>
    <t>Dosiskoeffizienten e(50) und hT(50) in Sv pro Bq inhalierter Aktivität (AMAD = 5 μm) für die</t>
  </si>
  <si>
    <t>effektive Dosis und für das Organ, dessen Dosisgrenzwert die Aktivitätszufuhr limitiert.</t>
  </si>
  <si>
    <t>Spalte 7:</t>
  </si>
  <si>
    <t>Richtwert: Wert für die Aktivitätszufuhr im Kalenderjahr, die zu einer effektiven Dosis bzw. zu</t>
  </si>
  <si>
    <t>einer Organdosis in Höhe der Grenzwerte für erwachsene Personen führt.</t>
  </si>
  <si>
    <t>Spalte 8:</t>
  </si>
  <si>
    <t>Angabe des Organs oder des Gewebes, falls dessen Grenzwert zu einem kleinerem Richtwert</t>
  </si>
  <si>
    <t>der Jahresaktivitätzufuhr führt als der aus dem Grenzwert für die effektive Dosis abgeleitete.</t>
  </si>
  <si>
    <t>Spalte 9:</t>
  </si>
  <si>
    <t>Dosimetrisch abgeleitete Anforderung an die Empfindlichkeit des Überwachungsverfahrens</t>
  </si>
  <si>
    <t>(dosimetrische Nachweisgrenze). Dieser Wert wird unter folgenden Annahmen abgeleitet:</t>
  </si>
  <si>
    <t>• Gewährleistung des Nachweises einer effektiven Dosis von 1 mSv bzw. 10% des Organdosisgrenzwertes</t>
  </si>
  <si>
    <t>im Kalenderjahr.</t>
  </si>
  <si>
    <t>• Aktivitätszufuhr erfolgt am ersten Tag eines Überwachungsintervalls.</t>
  </si>
  <si>
    <t>• Konstante Expositionsbedingungen in jedem der n Überwachungsintervalle im Kalenderjahr;</t>
  </si>
  <si>
    <t xml:space="preserve">  d.h., je Überwachungsintervall wird nur der n-te Teil der gesamten Aktivitätszufuhr,</t>
  </si>
  <si>
    <t xml:space="preserve">  die zu den o.a. Dosisschwellen führt, inkorporiert.</t>
  </si>
  <si>
    <t>• Im Fall der Raumluftüberwachung bezieht sich der Wert auf Inhalation über 2000</t>
  </si>
  <si>
    <t xml:space="preserve">  Stunden im Kalenderjahr mit einer Atemrate von 1,2 m3/h.</t>
  </si>
  <si>
    <t>Spalte 10:</t>
  </si>
  <si>
    <t>Praktische Nachweisgrenze, ausschließlich für die Aktivitätsbestimmung des in Spalte 1 angegebenen</t>
  </si>
  <si>
    <t>Radionuklids, die unter Routinebedingungen mit dem in Spalte 3 angegebenen</t>
  </si>
  <si>
    <t>Überwachungsverfahren erreichbar ist. Die Werte geben eine Orientierung für die in Ringversuchen</t>
  </si>
  <si>
    <t>nach Kapitel 4.5.2 einzusetzende Testaktivität.</t>
  </si>
  <si>
    <t>Spalte 11:</t>
  </si>
  <si>
    <t>Angabe der Messwerteinheit für die in Spalte 9 und 10 aufgeführten Nachweisgrenzen.</t>
  </si>
  <si>
    <r>
      <t xml:space="preserve">Über-
wa-
chungs-
intervall </t>
    </r>
    <r>
      <rPr>
        <b/>
        <vertAlign val="superscript"/>
        <sz val="10"/>
        <rFont val="Arial"/>
        <family val="2"/>
      </rPr>
      <t>b)</t>
    </r>
    <r>
      <rPr>
        <b/>
        <sz val="10"/>
        <rFont val="Arial"/>
        <family val="2"/>
      </rPr>
      <t xml:space="preserve">
(d)</t>
    </r>
  </si>
  <si>
    <r>
      <t>h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>(50)
Inhalation
(Sv/Bq)</t>
    </r>
  </si>
  <si>
    <r>
      <t xml:space="preserve">GK </t>
    </r>
    <r>
      <rPr>
        <vertAlign val="superscript"/>
        <sz val="10"/>
        <rFont val="Arial"/>
        <family val="2"/>
      </rPr>
      <t>a)</t>
    </r>
  </si>
  <si>
    <r>
      <t xml:space="preserve">GK </t>
    </r>
    <r>
      <rPr>
        <vertAlign val="superscript"/>
        <sz val="10"/>
        <rFont val="Arial"/>
        <family val="2"/>
      </rPr>
      <t>a) d)</t>
    </r>
  </si>
  <si>
    <r>
      <t xml:space="preserve">U </t>
    </r>
    <r>
      <rPr>
        <vertAlign val="superscript"/>
        <sz val="10"/>
        <rFont val="Arial"/>
        <family val="2"/>
      </rPr>
      <t>d)</t>
    </r>
  </si>
  <si>
    <r>
      <t xml:space="preserve">S </t>
    </r>
    <r>
      <rPr>
        <vertAlign val="superscript"/>
        <sz val="10"/>
        <rFont val="Arial"/>
        <family val="2"/>
      </rPr>
      <t>d)</t>
    </r>
  </si>
  <si>
    <r>
      <t xml:space="preserve">U </t>
    </r>
    <r>
      <rPr>
        <vertAlign val="superscript"/>
        <sz val="10"/>
        <rFont val="Arial"/>
        <family val="2"/>
      </rPr>
      <t>a)</t>
    </r>
  </si>
  <si>
    <r>
      <t xml:space="preserve">S </t>
    </r>
    <r>
      <rPr>
        <vertAlign val="superscript"/>
        <sz val="10"/>
        <rFont val="Arial"/>
        <family val="2"/>
      </rPr>
      <t>a)</t>
    </r>
  </si>
  <si>
    <r>
      <t xml:space="preserve">U </t>
    </r>
    <r>
      <rPr>
        <vertAlign val="superscript"/>
        <sz val="10"/>
        <rFont val="Arial"/>
        <family val="2"/>
      </rPr>
      <t>a) d)</t>
    </r>
  </si>
  <si>
    <r>
      <t xml:space="preserve">U </t>
    </r>
    <r>
      <rPr>
        <vertAlign val="superscript"/>
        <sz val="10"/>
        <rFont val="Arial"/>
        <family val="2"/>
      </rPr>
      <t>e)</t>
    </r>
  </si>
  <si>
    <r>
      <t xml:space="preserve">U </t>
    </r>
    <r>
      <rPr>
        <vertAlign val="superscript"/>
        <sz val="10"/>
        <rFont val="Arial"/>
        <family val="2"/>
      </rPr>
      <t>f)</t>
    </r>
  </si>
  <si>
    <r>
      <t xml:space="preserve">SD </t>
    </r>
    <r>
      <rPr>
        <vertAlign val="superscript"/>
        <sz val="10"/>
        <rFont val="Arial"/>
        <family val="2"/>
      </rPr>
      <t>a)</t>
    </r>
  </si>
  <si>
    <r>
      <t xml:space="preserve">SD </t>
    </r>
    <r>
      <rPr>
        <vertAlign val="superscript"/>
        <sz val="10"/>
        <rFont val="Arial"/>
        <family val="2"/>
      </rPr>
      <t>a)d)</t>
    </r>
  </si>
  <si>
    <r>
      <t xml:space="preserve">GK </t>
    </r>
    <r>
      <rPr>
        <vertAlign val="superscript"/>
        <sz val="10"/>
        <rFont val="Arial"/>
        <family val="2"/>
      </rPr>
      <t>a)d)</t>
    </r>
  </si>
  <si>
    <r>
      <t xml:space="preserve">GK </t>
    </r>
    <r>
      <rPr>
        <vertAlign val="superscript"/>
        <sz val="10"/>
        <rFont val="Arial"/>
        <family val="2"/>
      </rPr>
      <t>d)</t>
    </r>
  </si>
  <si>
    <r>
      <t xml:space="preserve">S </t>
    </r>
    <r>
      <rPr>
        <vertAlign val="superscript"/>
        <sz val="10"/>
        <rFont val="Arial"/>
        <family val="2"/>
      </rPr>
      <t>g)</t>
    </r>
  </si>
  <si>
    <r>
      <t xml:space="preserve">LZ </t>
    </r>
    <r>
      <rPr>
        <vertAlign val="superscript"/>
        <sz val="10"/>
        <rFont val="Arial"/>
        <family val="2"/>
      </rPr>
      <t>d)</t>
    </r>
  </si>
  <si>
    <r>
      <t xml:space="preserve">S </t>
    </r>
    <r>
      <rPr>
        <vertAlign val="superscript"/>
        <sz val="10"/>
        <rFont val="Arial"/>
        <family val="2"/>
      </rPr>
      <t>e)</t>
    </r>
  </si>
  <si>
    <r>
      <t xml:space="preserve">S </t>
    </r>
    <r>
      <rPr>
        <vertAlign val="superscript"/>
        <sz val="10"/>
        <rFont val="Arial"/>
        <family val="2"/>
      </rPr>
      <t>f)</t>
    </r>
  </si>
  <si>
    <r>
      <t xml:space="preserve">LZ </t>
    </r>
    <r>
      <rPr>
        <vertAlign val="superscript"/>
        <sz val="10"/>
        <rFont val="Arial"/>
        <family val="2"/>
      </rPr>
      <t>e)</t>
    </r>
  </si>
  <si>
    <r>
      <t xml:space="preserve">   </t>
    </r>
    <r>
      <rPr>
        <b/>
        <sz val="10"/>
        <rFont val="Arial"/>
        <family val="2"/>
      </rPr>
      <t>GK</t>
    </r>
    <r>
      <rPr>
        <sz val="10"/>
        <rFont val="Arial"/>
      </rPr>
      <t xml:space="preserve"> Messung der Aktivität im Ganzkörper in Bq</t>
    </r>
  </si>
  <si>
    <r>
      <t xml:space="preserve">   </t>
    </r>
    <r>
      <rPr>
        <b/>
        <sz val="10"/>
        <rFont val="Arial"/>
        <family val="2"/>
      </rPr>
      <t>LZ</t>
    </r>
    <r>
      <rPr>
        <sz val="10"/>
        <rFont val="Arial"/>
      </rPr>
      <t xml:space="preserve"> Messung der Aktivität im Atemtrakt mittels Lungenzähler in Bq</t>
    </r>
  </si>
  <si>
    <r>
      <t xml:space="preserve">   </t>
    </r>
    <r>
      <rPr>
        <b/>
        <sz val="10"/>
        <rFont val="Arial"/>
        <family val="2"/>
      </rPr>
      <t>RL</t>
    </r>
    <r>
      <rPr>
        <sz val="10"/>
        <rFont val="Arial"/>
      </rPr>
      <t xml:space="preserve"> Messung der Aktivitätskonzentration in der Raumluft am Arbeitsplatz in Bq/m3 zur</t>
    </r>
  </si>
  <si>
    <r>
      <t xml:space="preserve">   </t>
    </r>
    <r>
      <rPr>
        <b/>
        <sz val="10"/>
        <rFont val="Arial"/>
        <family val="2"/>
      </rPr>
      <t>Ap-Mon</t>
    </r>
    <r>
      <rPr>
        <sz val="10"/>
        <rFont val="Arial"/>
      </rPr>
      <t xml:space="preserve"> Messung der Aktivitätskonzentration in der Raumluft am Arbeitsplatz in Bq/m3 zur</t>
    </r>
  </si>
  <si>
    <r>
      <t xml:space="preserve">   </t>
    </r>
    <r>
      <rPr>
        <b/>
        <sz val="10"/>
        <rFont val="Arial"/>
        <family val="2"/>
      </rPr>
      <t>S</t>
    </r>
    <r>
      <rPr>
        <sz val="10"/>
        <rFont val="Arial"/>
      </rPr>
      <t xml:space="preserve"> Messung der Aktivität im Stuhl, Ausscheidungsrate in Bq/d</t>
    </r>
  </si>
  <si>
    <r>
      <t xml:space="preserve">   </t>
    </r>
    <r>
      <rPr>
        <b/>
        <sz val="10"/>
        <rFont val="Arial"/>
        <family val="2"/>
      </rPr>
      <t>SD</t>
    </r>
    <r>
      <rPr>
        <sz val="10"/>
        <rFont val="Arial"/>
      </rPr>
      <t xml:space="preserve"> Messung der Aktivität in der Schilddrüse (in Bq)</t>
    </r>
  </si>
  <si>
    <r>
      <t xml:space="preserve">   </t>
    </r>
    <r>
      <rPr>
        <b/>
        <sz val="10"/>
        <rFont val="Arial"/>
        <family val="2"/>
      </rPr>
      <t>U</t>
    </r>
    <r>
      <rPr>
        <sz val="10"/>
        <rFont val="Arial"/>
      </rPr>
      <t xml:space="preserve"> Messung der Aktivität im Urin, Ausscheidungsrate in Bq/d, außer</t>
    </r>
  </si>
  <si>
    <t>RJAZ</t>
  </si>
  <si>
    <t>K / ak</t>
  </si>
  <si>
    <t>SonderRegel.</t>
  </si>
  <si>
    <t>DIN 25425 T1 (Entwurf)</t>
  </si>
  <si>
    <t>DIN 25425 T3</t>
  </si>
  <si>
    <t>Tabelle 1 -- Gefährdungsstufen</t>
  </si>
  <si>
    <t>&lt; X &lt;=</t>
  </si>
  <si>
    <t>GS 1</t>
  </si>
  <si>
    <t>GS 2</t>
  </si>
  <si>
    <t>GS 3</t>
  </si>
  <si>
    <t>GS 4</t>
  </si>
  <si>
    <t xml:space="preserve">&lt; X </t>
  </si>
  <si>
    <t>Anforderung</t>
  </si>
  <si>
    <t>Gefährdungsstufe</t>
  </si>
  <si>
    <t>X =</t>
  </si>
  <si>
    <r>
      <t>A</t>
    </r>
    <r>
      <rPr>
        <vertAlign val="superscript"/>
        <sz val="10"/>
        <rFont val="Arial"/>
        <family val="2"/>
      </rPr>
      <t>o</t>
    </r>
    <r>
      <rPr>
        <vertAlign val="subscript"/>
        <sz val="10"/>
        <rFont val="Arial"/>
        <family val="2"/>
      </rPr>
      <t>i</t>
    </r>
    <r>
      <rPr>
        <sz val="10"/>
        <rFont val="Arial"/>
      </rPr>
      <t xml:space="preserve"> + A</t>
    </r>
    <r>
      <rPr>
        <vertAlign val="superscript"/>
        <sz val="10"/>
        <rFont val="Arial"/>
        <family val="2"/>
      </rPr>
      <t>u</t>
    </r>
    <r>
      <rPr>
        <vertAlign val="subscript"/>
        <sz val="10"/>
        <rFont val="Arial"/>
        <family val="2"/>
      </rPr>
      <t>i</t>
    </r>
    <r>
      <rPr>
        <sz val="10"/>
        <rFont val="Arial"/>
      </rPr>
      <t xml:space="preserve"> / 1000
         F</t>
    </r>
    <r>
      <rPr>
        <vertAlign val="subscript"/>
        <sz val="10"/>
        <rFont val="Arial"/>
        <family val="2"/>
      </rPr>
      <t>i</t>
    </r>
  </si>
  <si>
    <r>
      <t>RJAZ</t>
    </r>
    <r>
      <rPr>
        <vertAlign val="subscript"/>
        <sz val="10"/>
        <rFont val="Arial"/>
        <family val="2"/>
      </rPr>
      <t>i</t>
    </r>
  </si>
  <si>
    <r>
      <t>A</t>
    </r>
    <r>
      <rPr>
        <vertAlign val="superscript"/>
        <sz val="10"/>
        <rFont val="Arial"/>
        <family val="2"/>
      </rPr>
      <t>o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 xml:space="preserve">      die Aktivität des einzelnen Radionuklids i, offen sowie
           nicht brandsicher umschlossen</t>
    </r>
  </si>
  <si>
    <r>
      <t>A</t>
    </r>
    <r>
      <rPr>
        <vertAlign val="superscript"/>
        <sz val="10"/>
        <rFont val="Arial"/>
        <family val="2"/>
      </rPr>
      <t>u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 xml:space="preserve">      die Aktivität des einzelnen Radionuklids i,
           brandsicher umschlossen</t>
    </r>
  </si>
  <si>
    <r>
      <t>F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 xml:space="preserve">      die Freigrenze des Radionuklids i nach Anlage III,
         Tabelle 1, Spalte 2 der Strahlenschutzverordnung</t>
    </r>
  </si>
  <si>
    <t>Tabelle 3 listet die RJAZ-Werte für die gebrächlichsten Radionuklide auf. Aufgeführt sind die jeweils
ungünstigsten Werte für die effektive Dosis oder die Organdosis. Datengrundlage ist die RiPhyko (siehe [1] und [2]</t>
  </si>
  <si>
    <t>Gefährdungs-</t>
  </si>
  <si>
    <t>stufe</t>
  </si>
  <si>
    <r>
      <t>Γ</t>
    </r>
    <r>
      <rPr>
        <b/>
        <vertAlign val="subscript"/>
        <sz val="10"/>
        <rFont val="Tahoma"/>
        <family val="2"/>
      </rPr>
      <t>H</t>
    </r>
  </si>
  <si>
    <r>
      <t>Γ</t>
    </r>
    <r>
      <rPr>
        <b/>
        <vertAlign val="subscript"/>
        <sz val="10"/>
        <rFont val="Tahoma"/>
        <family val="2"/>
      </rPr>
      <t>γ</t>
    </r>
  </si>
  <si>
    <t>(mSv/h)/GBq</t>
  </si>
  <si>
    <r>
      <t>(mSv m</t>
    </r>
    <r>
      <rPr>
        <u val="singleAccounting"/>
        <vertAlign val="superscript"/>
        <sz val="8"/>
        <rFont val="Arial"/>
        <family val="2"/>
      </rPr>
      <t>2</t>
    </r>
    <r>
      <rPr>
        <u val="singleAccounting"/>
        <sz val="8"/>
        <rFont val="Arial"/>
        <family val="2"/>
      </rPr>
      <t>)</t>
    </r>
  </si>
  <si>
    <t>in 1 m</t>
  </si>
  <si>
    <t>(h GBq)</t>
  </si>
  <si>
    <t>Abstand</t>
  </si>
  <si>
    <t>SSSV</t>
  </si>
  <si>
    <t>DIN 6844-3</t>
  </si>
  <si>
    <t>Vogt/Schultz</t>
  </si>
  <si>
    <t xml:space="preserve">&lt;0.001 </t>
  </si>
  <si>
    <t>&lt;0,001</t>
  </si>
  <si>
    <t>Mg-28/Al-28</t>
  </si>
  <si>
    <t>P-30</t>
  </si>
  <si>
    <t>K-38</t>
  </si>
  <si>
    <t>Ti-44</t>
  </si>
  <si>
    <t>Fe-60</t>
  </si>
  <si>
    <t>Ni-66/Cu-66</t>
  </si>
  <si>
    <t>Zn-62/Cu-62</t>
  </si>
  <si>
    <t>Ge-68</t>
  </si>
  <si>
    <t>Se-73m</t>
  </si>
  <si>
    <t>Kr-89</t>
  </si>
  <si>
    <t>Rb-81+</t>
  </si>
  <si>
    <t>Rb-83</t>
  </si>
  <si>
    <t>Rb-87</t>
  </si>
  <si>
    <t>Sr-80/Rb-80</t>
  </si>
  <si>
    <t>Sr-82/Rb-82</t>
  </si>
  <si>
    <t>Y-87</t>
  </si>
  <si>
    <t>Nb-89-1</t>
  </si>
  <si>
    <t>Nb-89-2</t>
  </si>
  <si>
    <t>Nb-91</t>
  </si>
  <si>
    <t>Nb-91m</t>
  </si>
  <si>
    <t>Nb-92m</t>
  </si>
  <si>
    <t>Nb-95m</t>
  </si>
  <si>
    <t>Nb-96</t>
  </si>
  <si>
    <t>Nb-98</t>
  </si>
  <si>
    <t>Mo-93m</t>
  </si>
  <si>
    <t>Mo-99/Tc99m</t>
  </si>
  <si>
    <t>Tc-95m</t>
  </si>
  <si>
    <t>Tc-98</t>
  </si>
  <si>
    <t>Ru-106/Rh-106</t>
  </si>
  <si>
    <t>Pd-103</t>
  </si>
  <si>
    <t>Ag-108m/Ag-108</t>
  </si>
  <si>
    <t>Ag-110m/Ag-110</t>
  </si>
  <si>
    <t>Cd-113</t>
  </si>
  <si>
    <t>In-110L</t>
  </si>
  <si>
    <t>In-110S</t>
  </si>
  <si>
    <t>In-111+</t>
  </si>
  <si>
    <t>In-114m/In-114</t>
  </si>
  <si>
    <t>In-115</t>
  </si>
  <si>
    <t>In-119m/In-119</t>
  </si>
  <si>
    <t>Sn-121m</t>
  </si>
  <si>
    <t>Sn-126</t>
  </si>
  <si>
    <t>Sb-120-1</t>
  </si>
  <si>
    <t>Sb-120-2</t>
  </si>
  <si>
    <t>Sb-128S</t>
  </si>
  <si>
    <t>Sb-128L</t>
  </si>
  <si>
    <t>Te-119m</t>
  </si>
  <si>
    <t>Te-127m</t>
  </si>
  <si>
    <t>Te-129m</t>
  </si>
  <si>
    <t>I-120</t>
  </si>
  <si>
    <t>I-120m</t>
  </si>
  <si>
    <t>I-121</t>
  </si>
  <si>
    <t>Xe-122/I-122</t>
  </si>
  <si>
    <t>Cs-135m</t>
  </si>
  <si>
    <t>Cs-137/Ba-137m</t>
  </si>
  <si>
    <t>Ba-126/Cs-126</t>
  </si>
  <si>
    <t>Ba-128/Cs-128</t>
  </si>
  <si>
    <t>Ba-131</t>
  </si>
  <si>
    <t>Ce-134/La-134</t>
  </si>
  <si>
    <t>Ce-144/Pr-144m</t>
  </si>
  <si>
    <t>Nd-138/Pr-138</t>
  </si>
  <si>
    <t>Nd-140</t>
  </si>
  <si>
    <t>Pm-148m</t>
  </si>
  <si>
    <t>Sm-142/Pm-142</t>
  </si>
  <si>
    <t>Eu-150-1</t>
  </si>
  <si>
    <t>Eu-150-2</t>
  </si>
  <si>
    <t>Gd-146</t>
  </si>
  <si>
    <t>Tb-156m-1</t>
  </si>
  <si>
    <t>Tb-156m-2</t>
  </si>
  <si>
    <t>Hf-172</t>
  </si>
  <si>
    <t>Ta-178-1</t>
  </si>
  <si>
    <t>Ta-178-2</t>
  </si>
  <si>
    <t>W-178/Ta-178-1</t>
  </si>
  <si>
    <t>W-188</t>
  </si>
  <si>
    <t>Re-182-1</t>
  </si>
  <si>
    <t>Re-182-2</t>
  </si>
  <si>
    <t>Re-183</t>
  </si>
  <si>
    <t>Re-189</t>
  </si>
  <si>
    <t>Os-180/Re-180</t>
  </si>
  <si>
    <t>Os-194</t>
  </si>
  <si>
    <t>Ir-186-1</t>
  </si>
  <si>
    <t>Ir-186-2</t>
  </si>
  <si>
    <t>Ir-189</t>
  </si>
  <si>
    <t>Ir-190</t>
  </si>
  <si>
    <t>Ir-190m-1</t>
  </si>
  <si>
    <t>Ir-190m-2</t>
  </si>
  <si>
    <t>Pt-188</t>
  </si>
  <si>
    <t>Pt-190</t>
  </si>
  <si>
    <t>Au-196</t>
  </si>
  <si>
    <t>Hg-194</t>
  </si>
  <si>
    <t>Hg-195m</t>
  </si>
  <si>
    <t>Hg-197m</t>
  </si>
  <si>
    <t>Hg-199m</t>
  </si>
  <si>
    <t>Tl-209</t>
  </si>
  <si>
    <t>Pb-211/Bi-211</t>
  </si>
  <si>
    <t>Bi-208</t>
  </si>
  <si>
    <t>Bi-210m</t>
  </si>
  <si>
    <t>Bi-212/Po-212,
Tl-208</t>
  </si>
  <si>
    <t>Bi-213/Po-213,
Tl-209</t>
  </si>
  <si>
    <t>Ra-223</t>
  </si>
  <si>
    <t>Ac-225</t>
  </si>
  <si>
    <t>Ac-227</t>
  </si>
  <si>
    <t>Th-229</t>
  </si>
  <si>
    <t>Th-234/Pa-234m</t>
  </si>
  <si>
    <t>Th.nat 
incl. Töchter</t>
  </si>
  <si>
    <t>Pa-233</t>
  </si>
  <si>
    <t>U-230</t>
  </si>
  <si>
    <t>U nat incl. Töchter</t>
  </si>
  <si>
    <t>Np-236L</t>
  </si>
  <si>
    <t>Np-236S</t>
  </si>
  <si>
    <t>Np-240m</t>
  </si>
  <si>
    <t>Pu-244</t>
  </si>
  <si>
    <t>Am-242m</t>
  </si>
  <si>
    <t>Cm-247</t>
  </si>
  <si>
    <t>Cf-253</t>
  </si>
  <si>
    <t>Es-254</t>
  </si>
  <si>
    <t>Sb-124m</t>
  </si>
  <si>
    <t>J-129</t>
  </si>
  <si>
    <t>Quellenvergleich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</si>
</sst>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4" formatCode="0E+00"/>
    <numFmt numFmtId="176" formatCode="0.0000"/>
    <numFmt numFmtId="177" formatCode="0.0"/>
    <numFmt numFmtId="178" formatCode="#,##0.0"/>
    <numFmt numFmtId="179" formatCode="0.E+00"/>
    <numFmt numFmtId="180" formatCode="0.0E+00"/>
    <numFmt numFmtId="181" formatCode="0.0E+0"/>
    <numFmt numFmtId="182" formatCode="0\ E+0"/>
    <numFmt numFmtId="183" formatCode="#,##0_ ;\-#,##0\ "/>
  </numFmts>
  <fonts count="60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b/>
      <sz val="14"/>
      <name val="MS Sans Serif"/>
    </font>
    <font>
      <sz val="12"/>
      <name val="MS Sans Serif"/>
      <family val="2"/>
    </font>
    <font>
      <sz val="10"/>
      <name val="MS Sans Serif"/>
      <family val="2"/>
    </font>
    <font>
      <b/>
      <sz val="12"/>
      <name val="MS Sans Serif"/>
      <family val="2"/>
    </font>
    <font>
      <sz val="10"/>
      <color indexed="8"/>
      <name val="MS Sans Serif"/>
      <family val="2"/>
    </font>
    <font>
      <u/>
      <sz val="10"/>
      <name val="MS Sans Serif"/>
      <family val="2"/>
    </font>
    <font>
      <b/>
      <sz val="14"/>
      <name val="MS Sans Serif"/>
      <family val="2"/>
    </font>
    <font>
      <b/>
      <sz val="18"/>
      <name val="MS Sans Serif"/>
      <family val="2"/>
    </font>
    <font>
      <b/>
      <sz val="10"/>
      <name val="MS Sans Serif"/>
      <family val="2"/>
    </font>
    <font>
      <b/>
      <sz val="10"/>
      <color indexed="10"/>
      <name val="MS Sans Serif"/>
      <family val="2"/>
    </font>
    <font>
      <b/>
      <sz val="10"/>
      <color indexed="81"/>
      <name val="Tahoma"/>
      <family val="2"/>
    </font>
    <font>
      <sz val="8"/>
      <name val="Univers Condensed"/>
      <family val="2"/>
    </font>
    <font>
      <sz val="8"/>
      <color indexed="81"/>
      <name val="Tahoma"/>
    </font>
    <font>
      <b/>
      <sz val="8"/>
      <color indexed="81"/>
      <name val="Tahoma"/>
    </font>
    <font>
      <sz val="10"/>
      <name val="Arial"/>
    </font>
    <font>
      <sz val="8"/>
      <name val="Arial"/>
    </font>
    <font>
      <sz val="10"/>
      <name val="Arial"/>
      <family val="2"/>
    </font>
    <font>
      <sz val="8"/>
      <name val="Arial"/>
      <family val="2"/>
    </font>
    <font>
      <sz val="8"/>
      <name val="Times New Roman"/>
    </font>
    <font>
      <vertAlign val="superscript"/>
      <sz val="8"/>
      <name val="Arial"/>
      <family val="2"/>
    </font>
    <font>
      <sz val="10"/>
      <color indexed="12"/>
      <name val="Arial"/>
      <family val="2"/>
    </font>
    <font>
      <sz val="10"/>
      <color indexed="50"/>
      <name val="Arial"/>
      <family val="2"/>
    </font>
    <font>
      <sz val="10"/>
      <color indexed="14"/>
      <name val="Arial"/>
      <family val="2"/>
    </font>
    <font>
      <sz val="10"/>
      <color indexed="14"/>
      <name val="Arial"/>
    </font>
    <font>
      <b/>
      <sz val="10"/>
      <color indexed="14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u/>
      <sz val="10"/>
      <color indexed="14"/>
      <name val="Arial"/>
      <family val="2"/>
    </font>
    <font>
      <sz val="10"/>
      <color indexed="12"/>
      <name val="Arial"/>
    </font>
    <font>
      <i/>
      <sz val="10"/>
      <color indexed="10"/>
      <name val="Arial"/>
    </font>
    <font>
      <i/>
      <sz val="10"/>
      <color indexed="14"/>
      <name val="Arial"/>
      <family val="2"/>
    </font>
    <font>
      <sz val="10"/>
      <color indexed="10"/>
      <name val="Arial"/>
    </font>
    <font>
      <sz val="10"/>
      <color indexed="16"/>
      <name val="Arial"/>
      <family val="2"/>
    </font>
    <font>
      <vertAlign val="superscript"/>
      <sz val="10"/>
      <color indexed="14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color indexed="33"/>
      <name val="Arial"/>
      <family val="2"/>
    </font>
    <font>
      <sz val="10"/>
      <color indexed="33"/>
      <name val="Arial"/>
    </font>
    <font>
      <b/>
      <vertAlign val="subscript"/>
      <sz val="10"/>
      <name val="MS Sans Serif"/>
      <family val="2"/>
    </font>
    <font>
      <b/>
      <sz val="10"/>
      <color indexed="8"/>
      <name val="MS Sans Serif"/>
      <family val="2"/>
    </font>
    <font>
      <i/>
      <sz val="10"/>
      <name val="MS Sans Serif"/>
      <family val="2"/>
    </font>
    <font>
      <b/>
      <sz val="10"/>
      <color indexed="10"/>
      <name val="Tahoma"/>
      <family val="2"/>
    </font>
    <font>
      <sz val="10"/>
      <name val="Tahoma"/>
      <family val="2"/>
    </font>
    <font>
      <b/>
      <vertAlign val="subscript"/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vertAlign val="subscript"/>
      <sz val="10"/>
      <name val="Arial"/>
      <family val="2"/>
    </font>
    <font>
      <b/>
      <sz val="11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b/>
      <sz val="14"/>
      <name val="Tahoma"/>
      <family val="2"/>
    </font>
    <font>
      <u val="singleAccounting"/>
      <sz val="8"/>
      <name val="Arial"/>
      <family val="2"/>
    </font>
    <font>
      <u val="singleAccounting"/>
      <vertAlign val="superscript"/>
      <sz val="8"/>
      <name val="Arial"/>
      <family val="2"/>
    </font>
    <font>
      <sz val="8"/>
      <color indexed="10"/>
      <name val="Univers Condensed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6">
    <xf numFmtId="0" fontId="0" fillId="0" borderId="0"/>
    <xf numFmtId="1" fontId="17" fillId="0" borderId="0">
      <alignment horizontal="center"/>
    </xf>
    <xf numFmtId="0" fontId="17" fillId="0" borderId="0"/>
    <xf numFmtId="0" fontId="17" fillId="0" borderId="0"/>
    <xf numFmtId="0" fontId="17" fillId="0" borderId="0"/>
    <xf numFmtId="0" fontId="17" fillId="0" borderId="0"/>
  </cellStyleXfs>
  <cellXfs count="497">
    <xf numFmtId="0" fontId="0" fillId="0" borderId="0" xfId="0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174" fontId="0" fillId="0" borderId="0" xfId="0" applyNumberForma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174" fontId="0" fillId="0" borderId="1" xfId="0" applyNumberFormat="1" applyBorder="1" applyAlignment="1">
      <alignment horizontal="center"/>
    </xf>
    <xf numFmtId="174" fontId="0" fillId="0" borderId="3" xfId="0" applyNumberFormat="1" applyBorder="1" applyAlignment="1">
      <alignment horizontal="centerContinuous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74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74" fontId="0" fillId="0" borderId="3" xfId="0" applyNumberFormat="1" applyBorder="1" applyAlignment="1">
      <alignment horizontal="center"/>
    </xf>
    <xf numFmtId="17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Fill="1"/>
    <xf numFmtId="11" fontId="0" fillId="0" borderId="8" xfId="0" applyNumberFormat="1" applyBorder="1"/>
    <xf numFmtId="0" fontId="0" fillId="0" borderId="9" xfId="0" applyBorder="1" applyAlignment="1">
      <alignment horizontal="center"/>
    </xf>
    <xf numFmtId="11" fontId="5" fillId="0" borderId="0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Fill="1"/>
    <xf numFmtId="0" fontId="6" fillId="0" borderId="8" xfId="0" applyFont="1" applyBorder="1" applyAlignment="1">
      <alignment horizontal="center"/>
    </xf>
    <xf numFmtId="11" fontId="6" fillId="0" borderId="8" xfId="0" applyNumberFormat="1" applyFont="1" applyBorder="1" applyAlignment="1">
      <alignment horizontal="center"/>
    </xf>
    <xf numFmtId="174" fontId="6" fillId="0" borderId="8" xfId="0" applyNumberFormat="1" applyFont="1" applyBorder="1" applyAlignment="1">
      <alignment horizontal="center"/>
    </xf>
    <xf numFmtId="0" fontId="6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1" fontId="11" fillId="0" borderId="8" xfId="0" applyNumberFormat="1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174" fontId="0" fillId="0" borderId="1" xfId="0" applyNumberFormat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0" xfId="0" applyFont="1" applyFill="1"/>
    <xf numFmtId="0" fontId="5" fillId="0" borderId="2" xfId="0" applyFont="1" applyBorder="1"/>
    <xf numFmtId="0" fontId="5" fillId="2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5" fillId="3" borderId="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0" borderId="5" xfId="0" applyFont="1" applyBorder="1" applyAlignment="1">
      <alignment horizontal="center"/>
    </xf>
    <xf numFmtId="180" fontId="5" fillId="0" borderId="3" xfId="0" applyNumberFormat="1" applyFont="1" applyBorder="1" applyAlignment="1">
      <alignment horizontal="center"/>
    </xf>
    <xf numFmtId="180" fontId="5" fillId="0" borderId="4" xfId="0" applyNumberFormat="1" applyFont="1" applyBorder="1" applyAlignment="1">
      <alignment horizontal="center"/>
    </xf>
    <xf numFmtId="180" fontId="5" fillId="3" borderId="4" xfId="0" applyNumberFormat="1" applyFont="1" applyFill="1" applyBorder="1" applyAlignment="1">
      <alignment horizontal="center"/>
    </xf>
    <xf numFmtId="180" fontId="5" fillId="3" borderId="4" xfId="0" applyNumberFormat="1" applyFont="1" applyFill="1" applyBorder="1" applyAlignment="1">
      <alignment horizontal="left"/>
    </xf>
    <xf numFmtId="180" fontId="5" fillId="0" borderId="6" xfId="0" applyNumberFormat="1" applyFont="1" applyBorder="1" applyAlignment="1">
      <alignment horizontal="center"/>
    </xf>
    <xf numFmtId="180" fontId="5" fillId="2" borderId="3" xfId="0" applyNumberFormat="1" applyFont="1" applyFill="1" applyBorder="1" applyAlignment="1">
      <alignment horizontal="center"/>
    </xf>
    <xf numFmtId="180" fontId="5" fillId="2" borderId="10" xfId="0" applyNumberFormat="1" applyFont="1" applyFill="1" applyBorder="1" applyAlignment="1">
      <alignment horizontal="center"/>
    </xf>
    <xf numFmtId="180" fontId="5" fillId="0" borderId="10" xfId="0" applyNumberFormat="1" applyFont="1" applyBorder="1" applyAlignment="1">
      <alignment horizontal="center"/>
    </xf>
    <xf numFmtId="180" fontId="5" fillId="3" borderId="3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4" borderId="11" xfId="0" applyFont="1" applyFill="1" applyBorder="1"/>
    <xf numFmtId="0" fontId="5" fillId="0" borderId="1" xfId="0" applyFont="1" applyBorder="1"/>
    <xf numFmtId="0" fontId="5" fillId="0" borderId="3" xfId="0" applyFont="1" applyBorder="1" applyAlignment="1">
      <alignment horizontal="centerContinuous"/>
    </xf>
    <xf numFmtId="180" fontId="5" fillId="0" borderId="0" xfId="0" applyNumberFormat="1" applyFont="1" applyBorder="1" applyAlignment="1">
      <alignment horizontal="center"/>
    </xf>
    <xf numFmtId="0" fontId="17" fillId="0" borderId="12" xfId="5" applyBorder="1" applyAlignment="1">
      <alignment horizontal="center" vertical="center"/>
    </xf>
    <xf numFmtId="0" fontId="17" fillId="0" borderId="12" xfId="5" applyFont="1" applyBorder="1"/>
    <xf numFmtId="0" fontId="17" fillId="0" borderId="13" xfId="5" applyFont="1" applyBorder="1"/>
    <xf numFmtId="0" fontId="17" fillId="0" borderId="14" xfId="5" applyFont="1" applyBorder="1"/>
    <xf numFmtId="0" fontId="17" fillId="0" borderId="15" xfId="5" applyFont="1" applyBorder="1"/>
    <xf numFmtId="0" fontId="17" fillId="0" borderId="13" xfId="5" applyFont="1" applyBorder="1" applyAlignment="1">
      <alignment horizontal="centerContinuous" vertical="center"/>
    </xf>
    <xf numFmtId="180" fontId="19" fillId="0" borderId="14" xfId="5" applyNumberFormat="1" applyFont="1" applyBorder="1" applyAlignment="1">
      <alignment horizontal="centerContinuous" vertical="center" wrapText="1"/>
    </xf>
    <xf numFmtId="0" fontId="17" fillId="0" borderId="0" xfId="5"/>
    <xf numFmtId="0" fontId="17" fillId="0" borderId="0" xfId="5" applyBorder="1"/>
    <xf numFmtId="0" fontId="17" fillId="0" borderId="16" xfId="5" applyBorder="1" applyAlignment="1">
      <alignment horizontal="center" vertical="center"/>
    </xf>
    <xf numFmtId="0" fontId="20" fillId="0" borderId="16" xfId="5" applyFont="1" applyBorder="1" applyAlignment="1">
      <alignment horizontal="center" vertical="center"/>
    </xf>
    <xf numFmtId="49" fontId="18" fillId="0" borderId="17" xfId="5" applyNumberFormat="1" applyFont="1" applyBorder="1" applyAlignment="1">
      <alignment horizontal="centerContinuous" vertical="center" wrapText="1"/>
    </xf>
    <xf numFmtId="49" fontId="18" fillId="0" borderId="17" xfId="5" applyNumberFormat="1" applyFont="1" applyBorder="1" applyAlignment="1">
      <alignment horizontal="center" vertical="center" wrapText="1"/>
    </xf>
    <xf numFmtId="0" fontId="20" fillId="0" borderId="0" xfId="5" applyFont="1" applyAlignment="1">
      <alignment horizontal="centerContinuous" vertical="center" wrapText="1"/>
    </xf>
    <xf numFmtId="0" fontId="18" fillId="0" borderId="0" xfId="5" applyFont="1" applyBorder="1" applyAlignment="1">
      <alignment horizontal="centerContinuous"/>
    </xf>
    <xf numFmtId="0" fontId="17" fillId="0" borderId="0" xfId="5" applyFont="1" applyAlignment="1">
      <alignment horizontal="centerContinuous"/>
    </xf>
    <xf numFmtId="0" fontId="18" fillId="0" borderId="0" xfId="5" applyFont="1" applyBorder="1" applyAlignment="1">
      <alignment horizontal="centerContinuous" vertical="center" wrapText="1"/>
    </xf>
    <xf numFmtId="180" fontId="18" fillId="0" borderId="0" xfId="5" applyNumberFormat="1" applyFont="1" applyBorder="1" applyAlignment="1">
      <alignment horizontal="centerContinuous" vertical="center" wrapText="1"/>
    </xf>
    <xf numFmtId="180" fontId="18" fillId="0" borderId="18" xfId="5" applyNumberFormat="1" applyFont="1" applyBorder="1" applyAlignment="1">
      <alignment horizontal="centerContinuous" vertical="center" wrapText="1"/>
    </xf>
    <xf numFmtId="180" fontId="19" fillId="0" borderId="17" xfId="5" applyNumberFormat="1" applyFont="1" applyBorder="1" applyAlignment="1">
      <alignment horizontal="centerContinuous" vertical="center" wrapText="1"/>
    </xf>
    <xf numFmtId="0" fontId="18" fillId="0" borderId="0" xfId="5" applyFont="1" applyBorder="1" applyAlignment="1">
      <alignment horizontal="centerContinuous" wrapText="1"/>
    </xf>
    <xf numFmtId="0" fontId="20" fillId="0" borderId="17" xfId="5" applyFont="1" applyBorder="1" applyAlignment="1">
      <alignment horizontal="centerContinuous" wrapText="1"/>
    </xf>
    <xf numFmtId="0" fontId="17" fillId="0" borderId="0" xfId="5" applyFont="1" applyBorder="1" applyAlignment="1">
      <alignment horizontal="centerContinuous"/>
    </xf>
    <xf numFmtId="0" fontId="21" fillId="0" borderId="16" xfId="5" applyFont="1" applyBorder="1" applyAlignment="1">
      <alignment horizontal="center" vertical="center"/>
    </xf>
    <xf numFmtId="180" fontId="18" fillId="0" borderId="17" xfId="5" applyNumberFormat="1" applyFont="1" applyBorder="1" applyAlignment="1">
      <alignment horizontal="center" wrapText="1"/>
    </xf>
    <xf numFmtId="49" fontId="18" fillId="0" borderId="17" xfId="5" applyNumberFormat="1" applyFont="1" applyBorder="1" applyAlignment="1">
      <alignment horizontal="center" wrapText="1"/>
    </xf>
    <xf numFmtId="49" fontId="18" fillId="0" borderId="17" xfId="5" applyNumberFormat="1" applyFont="1" applyBorder="1" applyAlignment="1">
      <alignment horizontal="center" vertical="top" wrapText="1"/>
    </xf>
    <xf numFmtId="0" fontId="18" fillId="0" borderId="17" xfId="5" applyFont="1" applyBorder="1" applyAlignment="1">
      <alignment horizontal="center" wrapText="1"/>
    </xf>
    <xf numFmtId="0" fontId="20" fillId="0" borderId="17" xfId="5" applyFont="1" applyBorder="1" applyAlignment="1">
      <alignment horizontal="center" wrapText="1"/>
    </xf>
    <xf numFmtId="0" fontId="20" fillId="0" borderId="19" xfId="5" applyFont="1" applyBorder="1" applyAlignment="1">
      <alignment horizontal="center" wrapText="1"/>
    </xf>
    <xf numFmtId="180" fontId="18" fillId="0" borderId="20" xfId="5" applyNumberFormat="1" applyFont="1" applyBorder="1" applyAlignment="1">
      <alignment horizontal="centerContinuous" vertical="center" wrapText="1"/>
    </xf>
    <xf numFmtId="180" fontId="19" fillId="0" borderId="19" xfId="5" applyNumberFormat="1" applyFont="1" applyBorder="1" applyAlignment="1">
      <alignment horizontal="centerContinuous" vertical="center" wrapText="1"/>
    </xf>
    <xf numFmtId="0" fontId="17" fillId="0" borderId="21" xfId="5" applyBorder="1" applyAlignment="1">
      <alignment horizontal="center"/>
    </xf>
    <xf numFmtId="0" fontId="21" fillId="0" borderId="21" xfId="5" applyFont="1" applyBorder="1" applyAlignment="1">
      <alignment horizontal="center"/>
    </xf>
    <xf numFmtId="0" fontId="20" fillId="0" borderId="19" xfId="5" applyFont="1" applyBorder="1" applyAlignment="1">
      <alignment horizontal="center"/>
    </xf>
    <xf numFmtId="0" fontId="21" fillId="0" borderId="22" xfId="5" applyFont="1" applyBorder="1" applyAlignment="1">
      <alignment horizontal="centerContinuous"/>
    </xf>
    <xf numFmtId="0" fontId="19" fillId="0" borderId="23" xfId="5" applyFont="1" applyBorder="1" applyAlignment="1">
      <alignment horizontal="centerContinuous"/>
    </xf>
    <xf numFmtId="0" fontId="17" fillId="0" borderId="0" xfId="5" applyAlignment="1">
      <alignment horizontal="center"/>
    </xf>
    <xf numFmtId="0" fontId="17" fillId="0" borderId="0" xfId="5" applyFont="1" applyBorder="1" applyAlignment="1">
      <alignment horizontal="center"/>
    </xf>
    <xf numFmtId="182" fontId="17" fillId="0" borderId="0" xfId="5" applyNumberFormat="1" applyFont="1" applyBorder="1" applyAlignment="1">
      <alignment horizontal="center"/>
    </xf>
    <xf numFmtId="182" fontId="17" fillId="0" borderId="0" xfId="5" applyNumberFormat="1" applyFont="1" applyAlignment="1">
      <alignment horizontal="center"/>
    </xf>
    <xf numFmtId="1" fontId="17" fillId="0" borderId="0" xfId="5" applyNumberFormat="1" applyFont="1" applyAlignment="1">
      <alignment horizontal="center"/>
    </xf>
    <xf numFmtId="182" fontId="23" fillId="0" borderId="0" xfId="5" applyNumberFormat="1" applyFont="1" applyAlignment="1">
      <alignment horizontal="center"/>
    </xf>
    <xf numFmtId="178" fontId="17" fillId="0" borderId="0" xfId="5" applyNumberFormat="1" applyFont="1" applyBorder="1" applyAlignment="1">
      <alignment horizontal="right"/>
    </xf>
    <xf numFmtId="49" fontId="19" fillId="0" borderId="0" xfId="5" applyNumberFormat="1" applyFont="1" applyBorder="1" applyAlignment="1">
      <alignment horizontal="center"/>
    </xf>
    <xf numFmtId="182" fontId="19" fillId="0" borderId="0" xfId="5" applyNumberFormat="1" applyFont="1" applyBorder="1" applyAlignment="1">
      <alignment horizontal="center"/>
    </xf>
    <xf numFmtId="182" fontId="24" fillId="0" borderId="0" xfId="5" applyNumberFormat="1" applyFont="1" applyBorder="1" applyAlignment="1">
      <alignment horizontal="center"/>
    </xf>
    <xf numFmtId="178" fontId="19" fillId="0" borderId="0" xfId="5" applyNumberFormat="1" applyFont="1" applyBorder="1" applyAlignment="1">
      <alignment horizontal="right"/>
    </xf>
    <xf numFmtId="0" fontId="25" fillId="0" borderId="0" xfId="5" applyFont="1" applyAlignment="1">
      <alignment horizontal="center"/>
    </xf>
    <xf numFmtId="0" fontId="25" fillId="0" borderId="0" xfId="5" applyFont="1" applyBorder="1" applyAlignment="1">
      <alignment horizontal="center"/>
    </xf>
    <xf numFmtId="182" fontId="25" fillId="0" borderId="0" xfId="5" applyNumberFormat="1" applyFont="1" applyBorder="1" applyAlignment="1">
      <alignment horizontal="center"/>
    </xf>
    <xf numFmtId="182" fontId="25" fillId="0" borderId="0" xfId="5" applyNumberFormat="1" applyFont="1" applyAlignment="1">
      <alignment horizontal="center"/>
    </xf>
    <xf numFmtId="1" fontId="25" fillId="0" borderId="0" xfId="5" applyNumberFormat="1" applyFont="1" applyAlignment="1">
      <alignment horizontal="center"/>
    </xf>
    <xf numFmtId="181" fontId="25" fillId="0" borderId="0" xfId="5" applyNumberFormat="1" applyFont="1" applyBorder="1" applyAlignment="1">
      <alignment horizontal="right"/>
    </xf>
    <xf numFmtId="49" fontId="25" fillId="0" borderId="0" xfId="5" applyNumberFormat="1" applyFont="1" applyBorder="1" applyAlignment="1">
      <alignment horizontal="center"/>
    </xf>
    <xf numFmtId="0" fontId="25" fillId="0" borderId="0" xfId="5" applyFont="1"/>
    <xf numFmtId="178" fontId="25" fillId="0" borderId="0" xfId="5" applyNumberFormat="1" applyFont="1" applyBorder="1" applyAlignment="1">
      <alignment horizontal="right"/>
    </xf>
    <xf numFmtId="0" fontId="26" fillId="0" borderId="0" xfId="5" applyFont="1" applyBorder="1" applyAlignment="1">
      <alignment horizontal="center" wrapText="1"/>
    </xf>
    <xf numFmtId="181" fontId="17" fillId="0" borderId="0" xfId="5" applyNumberFormat="1" applyFont="1" applyBorder="1" applyAlignment="1">
      <alignment horizontal="right"/>
    </xf>
    <xf numFmtId="0" fontId="27" fillId="0" borderId="0" xfId="5" applyFont="1" applyAlignment="1">
      <alignment horizontal="center"/>
    </xf>
    <xf numFmtId="182" fontId="26" fillId="0" borderId="0" xfId="5" applyNumberFormat="1" applyFont="1" applyAlignment="1">
      <alignment horizontal="center"/>
    </xf>
    <xf numFmtId="182" fontId="26" fillId="0" borderId="0" xfId="5" applyNumberFormat="1" applyFont="1" applyBorder="1" applyAlignment="1">
      <alignment horizontal="center"/>
    </xf>
    <xf numFmtId="0" fontId="27" fillId="0" borderId="0" xfId="5" applyFont="1"/>
    <xf numFmtId="0" fontId="25" fillId="0" borderId="0" xfId="5" applyFont="1" applyBorder="1" applyAlignment="1">
      <alignment horizontal="center" wrapText="1"/>
    </xf>
    <xf numFmtId="3" fontId="17" fillId="0" borderId="0" xfId="5" applyNumberFormat="1" applyFont="1" applyAlignment="1">
      <alignment horizontal="center"/>
    </xf>
    <xf numFmtId="177" fontId="28" fillId="0" borderId="0" xfId="5" applyNumberFormat="1" applyFont="1" applyBorder="1" applyAlignment="1">
      <alignment horizontal="right"/>
    </xf>
    <xf numFmtId="49" fontId="29" fillId="0" borderId="0" xfId="5" applyNumberFormat="1" applyFont="1" applyBorder="1" applyAlignment="1">
      <alignment horizontal="center"/>
    </xf>
    <xf numFmtId="1" fontId="23" fillId="0" borderId="0" xfId="5" applyNumberFormat="1" applyFont="1" applyAlignment="1">
      <alignment horizontal="center"/>
    </xf>
    <xf numFmtId="177" fontId="17" fillId="0" borderId="0" xfId="5" applyNumberFormat="1"/>
    <xf numFmtId="3" fontId="17" fillId="0" borderId="0" xfId="5" applyNumberFormat="1" applyFont="1" applyBorder="1" applyAlignment="1">
      <alignment horizontal="center"/>
    </xf>
    <xf numFmtId="0" fontId="30" fillId="0" borderId="0" xfId="5" applyFont="1" applyAlignment="1">
      <alignment horizontal="center"/>
    </xf>
    <xf numFmtId="3" fontId="25" fillId="0" borderId="0" xfId="5" applyNumberFormat="1" applyFont="1" applyAlignment="1">
      <alignment horizontal="center"/>
    </xf>
    <xf numFmtId="0" fontId="30" fillId="0" borderId="0" xfId="5" applyFont="1"/>
    <xf numFmtId="0" fontId="31" fillId="0" borderId="0" xfId="5" applyFont="1" applyBorder="1" applyAlignment="1">
      <alignment horizontal="center"/>
    </xf>
    <xf numFmtId="182" fontId="28" fillId="0" borderId="0" xfId="5" applyNumberFormat="1" applyFont="1" applyBorder="1" applyAlignment="1">
      <alignment horizontal="center"/>
    </xf>
    <xf numFmtId="3" fontId="28" fillId="0" borderId="0" xfId="5" applyNumberFormat="1" applyFont="1" applyBorder="1" applyAlignment="1">
      <alignment horizontal="center"/>
    </xf>
    <xf numFmtId="182" fontId="32" fillId="0" borderId="0" xfId="5" applyNumberFormat="1" applyFont="1" applyAlignment="1">
      <alignment horizontal="center"/>
    </xf>
    <xf numFmtId="3" fontId="32" fillId="0" borderId="0" xfId="5" applyNumberFormat="1" applyFont="1" applyBorder="1" applyAlignment="1">
      <alignment horizontal="center"/>
    </xf>
    <xf numFmtId="3" fontId="25" fillId="0" borderId="0" xfId="5" applyNumberFormat="1" applyFont="1" applyBorder="1" applyAlignment="1">
      <alignment horizontal="center"/>
    </xf>
    <xf numFmtId="182" fontId="33" fillId="0" borderId="0" xfId="5" applyNumberFormat="1" applyFont="1" applyAlignment="1">
      <alignment horizontal="center"/>
    </xf>
    <xf numFmtId="3" fontId="33" fillId="0" borderId="0" xfId="5" applyNumberFormat="1" applyFont="1" applyBorder="1" applyAlignment="1">
      <alignment horizontal="center"/>
    </xf>
    <xf numFmtId="178" fontId="31" fillId="0" borderId="0" xfId="5" applyNumberFormat="1" applyFont="1" applyBorder="1" applyAlignment="1">
      <alignment horizontal="center"/>
    </xf>
    <xf numFmtId="182" fontId="34" fillId="0" borderId="0" xfId="5" applyNumberFormat="1" applyFont="1" applyAlignment="1">
      <alignment horizontal="center"/>
    </xf>
    <xf numFmtId="181" fontId="19" fillId="0" borderId="0" xfId="5" applyNumberFormat="1" applyFont="1" applyBorder="1" applyAlignment="1">
      <alignment horizontal="right"/>
    </xf>
    <xf numFmtId="178" fontId="17" fillId="0" borderId="0" xfId="5" applyNumberFormat="1" applyFont="1" applyBorder="1" applyAlignment="1">
      <alignment horizontal="center"/>
    </xf>
    <xf numFmtId="178" fontId="25" fillId="0" borderId="0" xfId="5" applyNumberFormat="1" applyFont="1" applyBorder="1" applyAlignment="1">
      <alignment horizontal="center"/>
    </xf>
    <xf numFmtId="0" fontId="17" fillId="0" borderId="0" xfId="5" applyFont="1"/>
    <xf numFmtId="1" fontId="35" fillId="0" borderId="0" xfId="5" applyNumberFormat="1" applyFont="1" applyAlignment="1">
      <alignment horizontal="center"/>
    </xf>
    <xf numFmtId="182" fontId="35" fillId="0" borderId="0" xfId="5" applyNumberFormat="1" applyFont="1" applyAlignment="1">
      <alignment horizontal="center"/>
    </xf>
    <xf numFmtId="0" fontId="17" fillId="0" borderId="0" xfId="5" applyFont="1" applyAlignment="1">
      <alignment horizontal="center"/>
    </xf>
    <xf numFmtId="182" fontId="17" fillId="0" borderId="0" xfId="5" applyNumberFormat="1" applyFont="1"/>
    <xf numFmtId="0" fontId="19" fillId="0" borderId="0" xfId="5" applyFont="1" applyFill="1" applyBorder="1" applyAlignment="1">
      <alignment horizontal="center"/>
    </xf>
    <xf numFmtId="3" fontId="24" fillId="0" borderId="0" xfId="5" applyNumberFormat="1" applyFont="1" applyBorder="1" applyAlignment="1">
      <alignment horizontal="center"/>
    </xf>
    <xf numFmtId="177" fontId="17" fillId="0" borderId="0" xfId="5" applyNumberFormat="1" applyFont="1" applyBorder="1" applyAlignment="1">
      <alignment horizontal="right"/>
    </xf>
    <xf numFmtId="177" fontId="25" fillId="0" borderId="0" xfId="5" applyNumberFormat="1" applyFont="1" applyBorder="1" applyAlignment="1">
      <alignment horizontal="right"/>
    </xf>
    <xf numFmtId="0" fontId="19" fillId="0" borderId="0" xfId="5" applyFont="1" applyBorder="1" applyAlignment="1">
      <alignment horizontal="center"/>
    </xf>
    <xf numFmtId="1" fontId="17" fillId="0" borderId="0" xfId="5" applyNumberFormat="1" applyFont="1" applyBorder="1" applyAlignment="1">
      <alignment horizontal="center"/>
    </xf>
    <xf numFmtId="1" fontId="25" fillId="0" borderId="0" xfId="5" applyNumberFormat="1" applyFont="1" applyBorder="1" applyAlignment="1">
      <alignment horizontal="center"/>
    </xf>
    <xf numFmtId="183" fontId="17" fillId="0" borderId="0" xfId="5" applyNumberFormat="1" applyFont="1" applyBorder="1" applyAlignment="1">
      <alignment horizontal="center"/>
    </xf>
    <xf numFmtId="182" fontId="34" fillId="0" borderId="0" xfId="5" applyNumberFormat="1" applyFont="1" applyBorder="1" applyAlignment="1">
      <alignment horizontal="center"/>
    </xf>
    <xf numFmtId="0" fontId="37" fillId="0" borderId="0" xfId="5" applyFont="1" applyAlignment="1">
      <alignment horizontal="center"/>
    </xf>
    <xf numFmtId="183" fontId="19" fillId="0" borderId="0" xfId="5" applyNumberFormat="1" applyFont="1" applyBorder="1" applyAlignment="1">
      <alignment horizontal="center"/>
    </xf>
    <xf numFmtId="180" fontId="19" fillId="0" borderId="0" xfId="5" applyNumberFormat="1" applyFont="1" applyBorder="1" applyAlignment="1">
      <alignment horizontal="center"/>
    </xf>
    <xf numFmtId="180" fontId="25" fillId="0" borderId="0" xfId="5" applyNumberFormat="1" applyFont="1" applyBorder="1" applyAlignment="1">
      <alignment horizontal="center"/>
    </xf>
    <xf numFmtId="0" fontId="17" fillId="0" borderId="0" xfId="5" applyFont="1" applyBorder="1" applyAlignment="1">
      <alignment horizontal="center" wrapText="1"/>
    </xf>
    <xf numFmtId="182" fontId="39" fillId="0" borderId="0" xfId="5" applyNumberFormat="1" applyFont="1" applyBorder="1" applyAlignment="1">
      <alignment horizontal="center"/>
    </xf>
    <xf numFmtId="4" fontId="17" fillId="0" borderId="0" xfId="5" applyNumberFormat="1" applyFont="1" applyBorder="1" applyAlignment="1">
      <alignment horizontal="center"/>
    </xf>
    <xf numFmtId="182" fontId="40" fillId="0" borderId="0" xfId="5" applyNumberFormat="1" applyFont="1" applyBorder="1" applyAlignment="1">
      <alignment horizontal="center"/>
    </xf>
    <xf numFmtId="182" fontId="37" fillId="0" borderId="0" xfId="5" applyNumberFormat="1" applyFont="1" applyAlignment="1">
      <alignment horizontal="center"/>
    </xf>
    <xf numFmtId="182" fontId="24" fillId="0" borderId="0" xfId="5" applyNumberFormat="1" applyFont="1" applyAlignment="1">
      <alignment horizontal="center"/>
    </xf>
    <xf numFmtId="0" fontId="19" fillId="0" borderId="0" xfId="5" applyFont="1"/>
    <xf numFmtId="182" fontId="17" fillId="0" borderId="0" xfId="5" applyNumberFormat="1" applyAlignment="1">
      <alignment horizontal="center"/>
    </xf>
    <xf numFmtId="11" fontId="12" fillId="4" borderId="3" xfId="0" applyNumberFormat="1" applyFont="1" applyFill="1" applyBorder="1" applyAlignment="1" applyProtection="1">
      <alignment horizontal="center"/>
      <protection locked="0"/>
    </xf>
    <xf numFmtId="11" fontId="11" fillId="3" borderId="3" xfId="0" applyNumberFormat="1" applyFont="1" applyFill="1" applyBorder="1" applyAlignment="1" applyProtection="1">
      <alignment horizontal="center"/>
      <protection locked="0"/>
    </xf>
    <xf numFmtId="11" fontId="11" fillId="3" borderId="3" xfId="0" applyNumberFormat="1" applyFont="1" applyFill="1" applyBorder="1" applyAlignment="1" applyProtection="1">
      <alignment horizontal="left"/>
      <protection locked="0"/>
    </xf>
    <xf numFmtId="11" fontId="12" fillId="4" borderId="5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180" fontId="5" fillId="0" borderId="7" xfId="0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80" fontId="17" fillId="0" borderId="13" xfId="5" applyNumberFormat="1" applyFont="1" applyBorder="1"/>
    <xf numFmtId="180" fontId="18" fillId="0" borderId="0" xfId="5" applyNumberFormat="1" applyFont="1" applyBorder="1" applyAlignment="1">
      <alignment vertical="center" wrapText="1"/>
    </xf>
    <xf numFmtId="180" fontId="21" fillId="0" borderId="21" xfId="5" applyNumberFormat="1" applyFont="1" applyBorder="1" applyAlignment="1">
      <alignment horizontal="center"/>
    </xf>
    <xf numFmtId="180" fontId="17" fillId="0" borderId="0" xfId="1" applyNumberFormat="1" applyFont="1">
      <alignment horizontal="center"/>
    </xf>
    <xf numFmtId="180" fontId="17" fillId="0" borderId="0" xfId="5" applyNumberFormat="1" applyFont="1" applyBorder="1" applyAlignment="1">
      <alignment horizontal="center"/>
    </xf>
    <xf numFmtId="180" fontId="28" fillId="0" borderId="0" xfId="5" applyNumberFormat="1" applyFont="1" applyBorder="1" applyAlignment="1">
      <alignment horizontal="center"/>
    </xf>
    <xf numFmtId="180" fontId="17" fillId="0" borderId="0" xfId="5" applyNumberFormat="1" applyFont="1"/>
    <xf numFmtId="180" fontId="26" fillId="0" borderId="0" xfId="5" applyNumberFormat="1" applyFont="1" applyBorder="1" applyAlignment="1">
      <alignment horizontal="center"/>
    </xf>
    <xf numFmtId="180" fontId="34" fillId="0" borderId="0" xfId="5" applyNumberFormat="1" applyFont="1" applyBorder="1" applyAlignment="1">
      <alignment horizontal="center"/>
    </xf>
    <xf numFmtId="180" fontId="39" fillId="0" borderId="0" xfId="5" applyNumberFormat="1" applyFont="1" applyBorder="1" applyAlignment="1">
      <alignment horizontal="center"/>
    </xf>
    <xf numFmtId="180" fontId="40" fillId="0" borderId="0" xfId="5" applyNumberFormat="1" applyFont="1" applyBorder="1" applyAlignment="1">
      <alignment horizontal="center"/>
    </xf>
    <xf numFmtId="180" fontId="17" fillId="0" borderId="0" xfId="5" applyNumberFormat="1"/>
    <xf numFmtId="180" fontId="5" fillId="0" borderId="4" xfId="0" applyNumberFormat="1" applyFont="1" applyFill="1" applyBorder="1" applyAlignment="1">
      <alignment horizontal="left"/>
    </xf>
    <xf numFmtId="11" fontId="11" fillId="4" borderId="3" xfId="0" applyNumberFormat="1" applyFont="1" applyFill="1" applyBorder="1" applyAlignment="1" applyProtection="1">
      <alignment horizontal="left"/>
      <protection locked="0"/>
    </xf>
    <xf numFmtId="0" fontId="11" fillId="0" borderId="0" xfId="0" applyFont="1" applyFill="1" applyBorder="1" applyAlignment="1">
      <alignment horizontal="left"/>
    </xf>
    <xf numFmtId="180" fontId="5" fillId="0" borderId="2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45" fillId="0" borderId="0" xfId="4" applyFont="1"/>
    <xf numFmtId="11" fontId="47" fillId="0" borderId="0" xfId="4" applyNumberFormat="1" applyFont="1" applyAlignment="1">
      <alignment horizontal="center"/>
    </xf>
    <xf numFmtId="0" fontId="17" fillId="0" borderId="0" xfId="4"/>
    <xf numFmtId="0" fontId="20" fillId="0" borderId="0" xfId="4" applyFont="1" applyAlignment="1">
      <alignment horizontal="left"/>
    </xf>
    <xf numFmtId="11" fontId="20" fillId="0" borderId="0" xfId="4" applyNumberFormat="1" applyFont="1" applyAlignment="1">
      <alignment horizontal="center"/>
    </xf>
    <xf numFmtId="11" fontId="20" fillId="4" borderId="0" xfId="4" applyNumberFormat="1" applyFont="1" applyFill="1" applyAlignment="1">
      <alignment horizontal="center"/>
    </xf>
    <xf numFmtId="0" fontId="48" fillId="0" borderId="0" xfId="4" applyFont="1" applyAlignment="1">
      <alignment horizontal="left"/>
    </xf>
    <xf numFmtId="0" fontId="20" fillId="0" borderId="0" xfId="4" applyFont="1" applyAlignment="1">
      <alignment horizontal="left" wrapText="1"/>
    </xf>
    <xf numFmtId="0" fontId="20" fillId="0" borderId="0" xfId="4" applyFont="1" applyAlignment="1">
      <alignment horizontal="justify"/>
    </xf>
    <xf numFmtId="11" fontId="20" fillId="5" borderId="0" xfId="4" applyNumberFormat="1" applyFont="1" applyFill="1" applyAlignment="1">
      <alignment horizontal="center"/>
    </xf>
    <xf numFmtId="11" fontId="20" fillId="6" borderId="0" xfId="4" applyNumberFormat="1" applyFont="1" applyFill="1" applyAlignment="1">
      <alignment horizontal="center"/>
    </xf>
    <xf numFmtId="11" fontId="48" fillId="0" borderId="0" xfId="4" applyNumberFormat="1" applyFont="1" applyAlignment="1">
      <alignment horizontal="center"/>
    </xf>
    <xf numFmtId="11" fontId="20" fillId="7" borderId="0" xfId="4" applyNumberFormat="1" applyFont="1" applyFill="1" applyAlignment="1">
      <alignment horizontal="center"/>
    </xf>
    <xf numFmtId="11" fontId="17" fillId="0" borderId="0" xfId="4" applyNumberFormat="1"/>
    <xf numFmtId="11" fontId="5" fillId="3" borderId="0" xfId="0" applyNumberFormat="1" applyFont="1" applyFill="1" applyBorder="1" applyAlignment="1">
      <alignment horizontal="center"/>
    </xf>
    <xf numFmtId="0" fontId="49" fillId="0" borderId="0" xfId="2" applyFont="1"/>
    <xf numFmtId="0" fontId="17" fillId="0" borderId="0" xfId="2"/>
    <xf numFmtId="0" fontId="49" fillId="0" borderId="24" xfId="2" applyFont="1" applyBorder="1" applyAlignment="1">
      <alignment horizontal="center" vertical="center"/>
    </xf>
    <xf numFmtId="0" fontId="49" fillId="0" borderId="0" xfId="2" applyFont="1" applyAlignment="1">
      <alignment vertical="center"/>
    </xf>
    <xf numFmtId="0" fontId="17" fillId="0" borderId="25" xfId="2" applyBorder="1" applyAlignment="1">
      <alignment horizontal="center"/>
    </xf>
    <xf numFmtId="179" fontId="17" fillId="0" borderId="26" xfId="2" applyNumberFormat="1" applyBorder="1" applyAlignment="1">
      <alignment horizontal="center"/>
    </xf>
    <xf numFmtId="179" fontId="17" fillId="0" borderId="22" xfId="2" applyNumberFormat="1" applyBorder="1" applyAlignment="1">
      <alignment horizontal="center"/>
    </xf>
    <xf numFmtId="179" fontId="17" fillId="0" borderId="27" xfId="2" applyNumberFormat="1" applyBorder="1" applyAlignment="1">
      <alignment horizontal="center"/>
    </xf>
    <xf numFmtId="0" fontId="17" fillId="0" borderId="28" xfId="2" applyBorder="1" applyAlignment="1">
      <alignment horizontal="center"/>
    </xf>
    <xf numFmtId="179" fontId="17" fillId="0" borderId="29" xfId="2" applyNumberFormat="1" applyBorder="1" applyAlignment="1">
      <alignment horizontal="center"/>
    </xf>
    <xf numFmtId="179" fontId="17" fillId="0" borderId="0" xfId="2" applyNumberFormat="1"/>
    <xf numFmtId="179" fontId="17" fillId="0" borderId="0" xfId="2" applyNumberFormat="1" applyAlignment="1">
      <alignment horizontal="left" wrapText="1"/>
    </xf>
    <xf numFmtId="179" fontId="17" fillId="0" borderId="0" xfId="2" applyNumberFormat="1" applyAlignment="1">
      <alignment horizontal="left"/>
    </xf>
    <xf numFmtId="0" fontId="17" fillId="0" borderId="0" xfId="2" applyAlignment="1">
      <alignment horizontal="left"/>
    </xf>
    <xf numFmtId="179" fontId="49" fillId="0" borderId="0" xfId="2" applyNumberFormat="1" applyFont="1" applyAlignment="1">
      <alignment horizontal="center" vertical="center" wrapText="1"/>
    </xf>
    <xf numFmtId="0" fontId="51" fillId="0" borderId="0" xfId="2" applyFont="1" applyAlignment="1">
      <alignment horizontal="center" vertical="center" wrapText="1"/>
    </xf>
    <xf numFmtId="179" fontId="17" fillId="0" borderId="0" xfId="2" applyNumberFormat="1" applyAlignment="1">
      <alignment horizontal="left" vertical="center" wrapText="1"/>
    </xf>
    <xf numFmtId="49" fontId="49" fillId="0" borderId="0" xfId="2" applyNumberFormat="1" applyFont="1" applyAlignment="1">
      <alignment horizontal="center"/>
    </xf>
    <xf numFmtId="0" fontId="49" fillId="0" borderId="0" xfId="2" applyFont="1" applyAlignment="1">
      <alignment horizontal="center"/>
    </xf>
    <xf numFmtId="0" fontId="49" fillId="0" borderId="30" xfId="2" applyFont="1" applyBorder="1" applyAlignment="1">
      <alignment horizontal="center"/>
    </xf>
    <xf numFmtId="0" fontId="49" fillId="0" borderId="31" xfId="2" applyFont="1" applyBorder="1" applyAlignment="1">
      <alignment horizontal="center"/>
    </xf>
    <xf numFmtId="0" fontId="17" fillId="0" borderId="32" xfId="2" applyBorder="1" applyAlignment="1">
      <alignment horizontal="left"/>
    </xf>
    <xf numFmtId="49" fontId="17" fillId="0" borderId="33" xfId="2" applyNumberFormat="1" applyBorder="1" applyAlignment="1">
      <alignment horizontal="center"/>
    </xf>
    <xf numFmtId="0" fontId="17" fillId="0" borderId="34" xfId="2" applyBorder="1" applyAlignment="1">
      <alignment horizontal="center"/>
    </xf>
    <xf numFmtId="0" fontId="17" fillId="0" borderId="35" xfId="2" applyBorder="1" applyAlignment="1">
      <alignment horizontal="center"/>
    </xf>
    <xf numFmtId="0" fontId="17" fillId="0" borderId="36" xfId="2" applyBorder="1" applyAlignment="1">
      <alignment horizontal="left"/>
    </xf>
    <xf numFmtId="49" fontId="17" fillId="0" borderId="37" xfId="2" applyNumberFormat="1" applyBorder="1" applyAlignment="1">
      <alignment horizontal="center"/>
    </xf>
    <xf numFmtId="0" fontId="17" fillId="0" borderId="16" xfId="2" applyBorder="1" applyAlignment="1">
      <alignment horizontal="center"/>
    </xf>
    <xf numFmtId="0" fontId="17" fillId="0" borderId="38" xfId="2" applyBorder="1" applyAlignment="1">
      <alignment horizontal="center"/>
    </xf>
    <xf numFmtId="0" fontId="17" fillId="0" borderId="16" xfId="2" quotePrefix="1" applyBorder="1" applyAlignment="1">
      <alignment horizontal="center"/>
    </xf>
    <xf numFmtId="0" fontId="17" fillId="0" borderId="36" xfId="2" applyBorder="1" applyAlignment="1">
      <alignment horizontal="left" wrapText="1"/>
    </xf>
    <xf numFmtId="0" fontId="17" fillId="0" borderId="38" xfId="2" quotePrefix="1" applyBorder="1" applyAlignment="1">
      <alignment horizontal="center"/>
    </xf>
    <xf numFmtId="0" fontId="17" fillId="0" borderId="39" xfId="2" applyBorder="1" applyAlignment="1">
      <alignment horizontal="left"/>
    </xf>
    <xf numFmtId="49" fontId="17" fillId="0" borderId="40" xfId="2" applyNumberFormat="1" applyBorder="1" applyAlignment="1">
      <alignment horizontal="center"/>
    </xf>
    <xf numFmtId="0" fontId="17" fillId="0" borderId="30" xfId="2" quotePrefix="1" applyBorder="1" applyAlignment="1">
      <alignment horizontal="center"/>
    </xf>
    <xf numFmtId="0" fontId="17" fillId="0" borderId="30" xfId="2" applyBorder="1" applyAlignment="1">
      <alignment horizontal="center"/>
    </xf>
    <xf numFmtId="0" fontId="17" fillId="0" borderId="31" xfId="2" applyBorder="1" applyAlignment="1">
      <alignment horizontal="center"/>
    </xf>
    <xf numFmtId="49" fontId="17" fillId="0" borderId="0" xfId="2" applyNumberFormat="1" applyAlignment="1">
      <alignment horizontal="center"/>
    </xf>
    <xf numFmtId="0" fontId="17" fillId="0" borderId="0" xfId="2" applyAlignment="1">
      <alignment horizontal="center"/>
    </xf>
    <xf numFmtId="49" fontId="0" fillId="0" borderId="0" xfId="0" applyNumberFormat="1"/>
    <xf numFmtId="49" fontId="11" fillId="0" borderId="0" xfId="0" applyNumberFormat="1" applyFont="1"/>
    <xf numFmtId="0" fontId="11" fillId="0" borderId="0" xfId="0" applyFont="1"/>
    <xf numFmtId="0" fontId="53" fillId="0" borderId="0" xfId="3" applyFont="1" applyAlignment="1">
      <alignment horizontal="left"/>
    </xf>
    <xf numFmtId="0" fontId="53" fillId="0" borderId="0" xfId="3" applyFont="1" applyAlignment="1">
      <alignment horizontal="center"/>
    </xf>
    <xf numFmtId="0" fontId="53" fillId="0" borderId="0" xfId="3" applyFont="1"/>
    <xf numFmtId="0" fontId="49" fillId="0" borderId="0" xfId="3" applyFont="1" applyAlignment="1">
      <alignment horizontal="center" vertical="center" wrapText="1"/>
    </xf>
    <xf numFmtId="0" fontId="49" fillId="0" borderId="0" xfId="3" applyFont="1" applyAlignment="1">
      <alignment horizontal="center"/>
    </xf>
    <xf numFmtId="0" fontId="49" fillId="0" borderId="0" xfId="3" applyFont="1"/>
    <xf numFmtId="0" fontId="17" fillId="0" borderId="0" xfId="3" applyAlignment="1">
      <alignment horizontal="center"/>
    </xf>
    <xf numFmtId="0" fontId="17" fillId="0" borderId="0" xfId="3"/>
    <xf numFmtId="0" fontId="17" fillId="0" borderId="0" xfId="3" applyAlignment="1">
      <alignment horizontal="center" vertical="top"/>
    </xf>
    <xf numFmtId="0" fontId="17" fillId="0" borderId="0" xfId="3" applyAlignment="1">
      <alignment vertical="top"/>
    </xf>
    <xf numFmtId="0" fontId="17" fillId="0" borderId="41" xfId="3" applyFill="1" applyBorder="1" applyAlignment="1">
      <alignment horizontal="center"/>
    </xf>
    <xf numFmtId="0" fontId="17" fillId="0" borderId="16" xfId="3" applyFill="1" applyBorder="1" applyAlignment="1">
      <alignment horizontal="center"/>
    </xf>
    <xf numFmtId="11" fontId="17" fillId="0" borderId="16" xfId="3" applyNumberFormat="1" applyFill="1" applyBorder="1" applyAlignment="1">
      <alignment horizontal="center"/>
    </xf>
    <xf numFmtId="0" fontId="17" fillId="0" borderId="42" xfId="3" applyFill="1" applyBorder="1" applyAlignment="1">
      <alignment horizontal="center"/>
    </xf>
    <xf numFmtId="0" fontId="17" fillId="0" borderId="0" xfId="3" applyFill="1" applyAlignment="1">
      <alignment horizontal="center"/>
    </xf>
    <xf numFmtId="0" fontId="17" fillId="0" borderId="0" xfId="3" applyFill="1"/>
    <xf numFmtId="0" fontId="17" fillId="0" borderId="41" xfId="3" applyFill="1" applyBorder="1" applyAlignment="1">
      <alignment horizontal="center" vertical="top"/>
    </xf>
    <xf numFmtId="0" fontId="17" fillId="0" borderId="16" xfId="3" applyFill="1" applyBorder="1" applyAlignment="1">
      <alignment horizontal="center" vertical="top"/>
    </xf>
    <xf numFmtId="11" fontId="17" fillId="0" borderId="16" xfId="3" applyNumberFormat="1" applyFill="1" applyBorder="1" applyAlignment="1">
      <alignment horizontal="center" vertical="top"/>
    </xf>
    <xf numFmtId="0" fontId="17" fillId="0" borderId="16" xfId="3" applyFill="1" applyBorder="1" applyAlignment="1">
      <alignment horizontal="center" vertical="top" wrapText="1"/>
    </xf>
    <xf numFmtId="0" fontId="17" fillId="0" borderId="42" xfId="3" applyFill="1" applyBorder="1" applyAlignment="1">
      <alignment horizontal="center" vertical="top"/>
    </xf>
    <xf numFmtId="0" fontId="17" fillId="0" borderId="0" xfId="3" applyFill="1" applyAlignment="1">
      <alignment horizontal="center" vertical="top"/>
    </xf>
    <xf numFmtId="0" fontId="17" fillId="0" borderId="0" xfId="3" applyFill="1" applyAlignment="1">
      <alignment vertical="top"/>
    </xf>
    <xf numFmtId="0" fontId="17" fillId="0" borderId="43" xfId="3" applyFill="1" applyBorder="1" applyAlignment="1">
      <alignment horizontal="center" vertical="top"/>
    </xf>
    <xf numFmtId="0" fontId="17" fillId="0" borderId="44" xfId="3" applyFill="1" applyBorder="1" applyAlignment="1">
      <alignment horizontal="center" vertical="top"/>
    </xf>
    <xf numFmtId="11" fontId="17" fillId="0" borderId="44" xfId="3" applyNumberFormat="1" applyFill="1" applyBorder="1" applyAlignment="1">
      <alignment horizontal="center" vertical="top"/>
    </xf>
    <xf numFmtId="0" fontId="17" fillId="0" borderId="44" xfId="3" applyFill="1" applyBorder="1" applyAlignment="1">
      <alignment horizontal="center" vertical="top" wrapText="1"/>
    </xf>
    <xf numFmtId="0" fontId="17" fillId="0" borderId="45" xfId="3" applyFill="1" applyBorder="1" applyAlignment="1">
      <alignment horizontal="center" vertical="top"/>
    </xf>
    <xf numFmtId="0" fontId="17" fillId="0" borderId="0" xfId="3" applyAlignment="1">
      <alignment horizontal="left"/>
    </xf>
    <xf numFmtId="0" fontId="49" fillId="0" borderId="0" xfId="3" applyFont="1" applyAlignment="1">
      <alignment horizontal="left"/>
    </xf>
    <xf numFmtId="11" fontId="17" fillId="0" borderId="18" xfId="3" applyNumberFormat="1" applyFill="1" applyBorder="1" applyAlignment="1">
      <alignment horizontal="center" vertical="top"/>
    </xf>
    <xf numFmtId="0" fontId="49" fillId="8" borderId="0" xfId="2" applyFont="1" applyFill="1"/>
    <xf numFmtId="0" fontId="49" fillId="8" borderId="0" xfId="2" applyFont="1" applyFill="1" applyAlignment="1">
      <alignment horizontal="center"/>
    </xf>
    <xf numFmtId="0" fontId="49" fillId="8" borderId="46" xfId="2" applyFont="1" applyFill="1" applyBorder="1"/>
    <xf numFmtId="0" fontId="49" fillId="8" borderId="47" xfId="2" applyFont="1" applyFill="1" applyBorder="1" applyAlignment="1">
      <alignment horizontal="center" wrapText="1"/>
    </xf>
    <xf numFmtId="0" fontId="17" fillId="8" borderId="48" xfId="2" applyFill="1" applyBorder="1"/>
    <xf numFmtId="11" fontId="17" fillId="8" borderId="49" xfId="2" applyNumberFormat="1" applyFill="1" applyBorder="1" applyAlignment="1">
      <alignment horizontal="center"/>
    </xf>
    <xf numFmtId="0" fontId="17" fillId="8" borderId="50" xfId="2" applyFill="1" applyBorder="1"/>
    <xf numFmtId="11" fontId="17" fillId="8" borderId="51" xfId="2" applyNumberFormat="1" applyFill="1" applyBorder="1" applyAlignment="1">
      <alignment horizontal="center"/>
    </xf>
    <xf numFmtId="0" fontId="17" fillId="8" borderId="52" xfId="2" applyFill="1" applyBorder="1"/>
    <xf numFmtId="11" fontId="17" fillId="8" borderId="53" xfId="2" applyNumberFormat="1" applyFill="1" applyBorder="1" applyAlignment="1">
      <alignment horizontal="center"/>
    </xf>
    <xf numFmtId="0" fontId="49" fillId="2" borderId="47" xfId="2" applyFont="1" applyFill="1" applyBorder="1" applyAlignment="1">
      <alignment horizontal="center" wrapText="1"/>
    </xf>
    <xf numFmtId="11" fontId="17" fillId="2" borderId="49" xfId="2" applyNumberFormat="1" applyFill="1" applyBorder="1" applyAlignment="1">
      <alignment horizontal="center"/>
    </xf>
    <xf numFmtId="11" fontId="17" fillId="2" borderId="53" xfId="2" applyNumberFormat="1" applyFill="1" applyBorder="1" applyAlignment="1">
      <alignment horizontal="center"/>
    </xf>
    <xf numFmtId="11" fontId="17" fillId="2" borderId="51" xfId="2" applyNumberFormat="1" applyFill="1" applyBorder="1" applyAlignment="1">
      <alignment horizontal="center"/>
    </xf>
    <xf numFmtId="11" fontId="17" fillId="2" borderId="54" xfId="2" applyNumberFormat="1" applyFill="1" applyBorder="1" applyAlignment="1">
      <alignment horizontal="center"/>
    </xf>
    <xf numFmtId="0" fontId="17" fillId="2" borderId="52" xfId="2" applyFill="1" applyBorder="1"/>
    <xf numFmtId="0" fontId="17" fillId="2" borderId="50" xfId="2" applyFill="1" applyBorder="1"/>
    <xf numFmtId="0" fontId="17" fillId="0" borderId="0" xfId="2" applyFill="1" applyBorder="1"/>
    <xf numFmtId="11" fontId="17" fillId="0" borderId="0" xfId="2" applyNumberFormat="1" applyFill="1" applyBorder="1" applyAlignment="1">
      <alignment horizontal="center"/>
    </xf>
    <xf numFmtId="0" fontId="17" fillId="0" borderId="0" xfId="2" applyFill="1"/>
    <xf numFmtId="0" fontId="17" fillId="2" borderId="55" xfId="2" applyFill="1" applyBorder="1"/>
    <xf numFmtId="11" fontId="17" fillId="2" borderId="56" xfId="2" applyNumberFormat="1" applyFill="1" applyBorder="1" applyAlignment="1">
      <alignment horizontal="center"/>
    </xf>
    <xf numFmtId="0" fontId="17" fillId="8" borderId="26" xfId="2" applyFill="1" applyBorder="1"/>
    <xf numFmtId="11" fontId="17" fillId="8" borderId="27" xfId="2" applyNumberFormat="1" applyFill="1" applyBorder="1" applyAlignment="1">
      <alignment horizontal="center"/>
    </xf>
    <xf numFmtId="0" fontId="17" fillId="2" borderId="26" xfId="2" applyFill="1" applyBorder="1"/>
    <xf numFmtId="11" fontId="17" fillId="2" borderId="27" xfId="2" applyNumberFormat="1" applyFill="1" applyBorder="1" applyAlignment="1">
      <alignment horizontal="center"/>
    </xf>
    <xf numFmtId="0" fontId="17" fillId="2" borderId="57" xfId="2" applyFill="1" applyBorder="1"/>
    <xf numFmtId="11" fontId="17" fillId="2" borderId="58" xfId="2" applyNumberFormat="1" applyFill="1" applyBorder="1" applyAlignment="1">
      <alignment horizontal="center"/>
    </xf>
    <xf numFmtId="179" fontId="17" fillId="0" borderId="59" xfId="2" applyNumberFormat="1" applyBorder="1" applyAlignment="1">
      <alignment horizontal="center"/>
    </xf>
    <xf numFmtId="179" fontId="17" fillId="0" borderId="0" xfId="2" applyNumberFormat="1" applyBorder="1" applyAlignment="1">
      <alignment horizontal="center"/>
    </xf>
    <xf numFmtId="179" fontId="17" fillId="0" borderId="60" xfId="2" applyNumberFormat="1" applyBorder="1" applyAlignment="1">
      <alignment horizontal="center"/>
    </xf>
    <xf numFmtId="179" fontId="17" fillId="0" borderId="61" xfId="2" applyNumberFormat="1" applyBorder="1" applyAlignment="1">
      <alignment horizontal="center"/>
    </xf>
    <xf numFmtId="179" fontId="17" fillId="0" borderId="62" xfId="2" applyNumberFormat="1" applyBorder="1" applyAlignment="1">
      <alignment horizontal="center"/>
    </xf>
    <xf numFmtId="0" fontId="17" fillId="0" borderId="63" xfId="2" applyFont="1" applyBorder="1" applyAlignment="1">
      <alignment horizontal="center"/>
    </xf>
    <xf numFmtId="0" fontId="17" fillId="0" borderId="64" xfId="2" applyFont="1" applyBorder="1" applyAlignment="1">
      <alignment horizontal="center"/>
    </xf>
    <xf numFmtId="179" fontId="17" fillId="0" borderId="65" xfId="2" applyNumberFormat="1" applyBorder="1" applyAlignment="1">
      <alignment horizontal="center"/>
    </xf>
    <xf numFmtId="179" fontId="17" fillId="0" borderId="66" xfId="2" applyNumberFormat="1" applyBorder="1" applyAlignment="1">
      <alignment horizontal="center"/>
    </xf>
    <xf numFmtId="174" fontId="0" fillId="0" borderId="0" xfId="0" applyNumberFormat="1" applyBorder="1" applyAlignment="1">
      <alignment horizontal="centerContinuous"/>
    </xf>
    <xf numFmtId="174" fontId="0" fillId="0" borderId="5" xfId="0" applyNumberFormat="1" applyBorder="1" applyAlignment="1">
      <alignment horizontal="center" vertical="center"/>
    </xf>
    <xf numFmtId="0" fontId="0" fillId="0" borderId="67" xfId="0" applyBorder="1" applyAlignment="1">
      <alignment horizontal="center"/>
    </xf>
    <xf numFmtId="180" fontId="5" fillId="0" borderId="10" xfId="0" applyNumberFormat="1" applyFont="1" applyBorder="1"/>
    <xf numFmtId="0" fontId="17" fillId="0" borderId="0" xfId="2" applyFont="1" applyAlignment="1">
      <alignment horizontal="center"/>
    </xf>
    <xf numFmtId="0" fontId="17" fillId="0" borderId="0" xfId="2" applyAlignment="1">
      <alignment horizontal="left" vertical="top"/>
    </xf>
    <xf numFmtId="11" fontId="17" fillId="0" borderId="0" xfId="2" applyNumberFormat="1" applyAlignment="1">
      <alignment horizontal="center"/>
    </xf>
    <xf numFmtId="0" fontId="49" fillId="0" borderId="0" xfId="2" applyFont="1" applyAlignment="1">
      <alignment horizontal="center" vertical="center"/>
    </xf>
    <xf numFmtId="179" fontId="17" fillId="0" borderId="68" xfId="2" applyNumberFormat="1" applyBorder="1" applyAlignment="1">
      <alignment horizontal="center"/>
    </xf>
    <xf numFmtId="0" fontId="17" fillId="0" borderId="0" xfId="2" applyFont="1" applyBorder="1" applyAlignment="1">
      <alignment horizontal="center"/>
    </xf>
    <xf numFmtId="179" fontId="17" fillId="0" borderId="69" xfId="2" applyNumberFormat="1" applyBorder="1" applyAlignment="1">
      <alignment horizontal="center"/>
    </xf>
    <xf numFmtId="0" fontId="17" fillId="0" borderId="29" xfId="2" applyFont="1" applyBorder="1" applyAlignment="1">
      <alignment horizontal="center"/>
    </xf>
    <xf numFmtId="0" fontId="17" fillId="0" borderId="36" xfId="2" applyFont="1" applyBorder="1" applyAlignment="1">
      <alignment horizontal="center"/>
    </xf>
    <xf numFmtId="0" fontId="17" fillId="0" borderId="39" xfId="2" applyFont="1" applyBorder="1" applyAlignment="1">
      <alignment horizontal="center"/>
    </xf>
    <xf numFmtId="0" fontId="49" fillId="0" borderId="24" xfId="2" applyFont="1" applyBorder="1" applyAlignment="1">
      <alignment vertical="center"/>
    </xf>
    <xf numFmtId="179" fontId="17" fillId="0" borderId="0" xfId="2" applyNumberFormat="1" applyAlignment="1">
      <alignment horizontal="left" vertical="center"/>
    </xf>
    <xf numFmtId="0" fontId="17" fillId="0" borderId="0" xfId="2" applyFont="1" applyAlignment="1">
      <alignment horizontal="left" vertical="center" wrapText="1"/>
    </xf>
    <xf numFmtId="0" fontId="17" fillId="0" borderId="0" xfId="2" applyAlignment="1">
      <alignment horizontal="left" vertical="center"/>
    </xf>
    <xf numFmtId="180" fontId="5" fillId="3" borderId="0" xfId="0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4" fillId="4" borderId="0" xfId="0" applyFont="1" applyFill="1" applyBorder="1"/>
    <xf numFmtId="0" fontId="0" fillId="0" borderId="0" xfId="0" applyNumberFormat="1"/>
    <xf numFmtId="0" fontId="14" fillId="4" borderId="70" xfId="0" applyNumberFormat="1" applyFont="1" applyFill="1" applyBorder="1"/>
    <xf numFmtId="0" fontId="5" fillId="0" borderId="0" xfId="0" applyNumberFormat="1" applyFont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0" fontId="0" fillId="0" borderId="9" xfId="0" applyNumberFormat="1" applyBorder="1"/>
    <xf numFmtId="0" fontId="0" fillId="0" borderId="71" xfId="0" applyBorder="1"/>
    <xf numFmtId="0" fontId="0" fillId="0" borderId="4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5" fillId="3" borderId="0" xfId="0" applyNumberFormat="1" applyFont="1" applyFill="1" applyBorder="1" applyAlignment="1">
      <alignment horizontal="center"/>
    </xf>
    <xf numFmtId="0" fontId="45" fillId="0" borderId="0" xfId="0" applyFont="1"/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9" fillId="4" borderId="0" xfId="0" applyFont="1" applyFill="1"/>
    <xf numFmtId="0" fontId="20" fillId="0" borderId="0" xfId="0" applyFont="1" applyAlignment="1">
      <alignment horizontal="center"/>
    </xf>
    <xf numFmtId="0" fontId="45" fillId="0" borderId="67" xfId="0" applyFont="1" applyBorder="1" applyAlignment="1">
      <alignment horizontal="center"/>
    </xf>
    <xf numFmtId="0" fontId="20" fillId="0" borderId="0" xfId="0" applyFont="1" applyAlignment="1">
      <alignment horizontal="left"/>
    </xf>
    <xf numFmtId="176" fontId="20" fillId="0" borderId="0" xfId="0" applyNumberFormat="1" applyFont="1" applyAlignment="1">
      <alignment horizontal="center"/>
    </xf>
    <xf numFmtId="0" fontId="48" fillId="0" borderId="0" xfId="0" applyFont="1" applyAlignment="1">
      <alignment horizontal="left"/>
    </xf>
    <xf numFmtId="0" fontId="48" fillId="4" borderId="0" xfId="0" applyFont="1" applyFill="1" applyAlignment="1">
      <alignment horizontal="center"/>
    </xf>
    <xf numFmtId="176" fontId="20" fillId="4" borderId="0" xfId="0" applyNumberFormat="1" applyFont="1" applyFill="1" applyAlignment="1">
      <alignment horizontal="center"/>
    </xf>
    <xf numFmtId="0" fontId="48" fillId="0" borderId="0" xfId="0" applyFont="1" applyAlignment="1">
      <alignment horizontal="justify"/>
    </xf>
    <xf numFmtId="0" fontId="20" fillId="4" borderId="0" xfId="0" applyFont="1" applyFill="1" applyAlignment="1">
      <alignment horizontal="center"/>
    </xf>
    <xf numFmtId="0" fontId="20" fillId="6" borderId="0" xfId="0" applyFont="1" applyFill="1" applyAlignment="1">
      <alignment horizontal="center"/>
    </xf>
    <xf numFmtId="176" fontId="20" fillId="6" borderId="0" xfId="0" applyNumberFormat="1" applyFont="1" applyFill="1" applyAlignment="1">
      <alignment horizontal="center"/>
    </xf>
    <xf numFmtId="0" fontId="20" fillId="0" borderId="0" xfId="0" applyFont="1" applyAlignment="1">
      <alignment horizontal="justify"/>
    </xf>
    <xf numFmtId="0" fontId="20" fillId="7" borderId="0" xfId="0" applyFont="1" applyFill="1" applyAlignment="1">
      <alignment horizontal="center"/>
    </xf>
    <xf numFmtId="176" fontId="20" fillId="7" borderId="0" xfId="0" applyNumberFormat="1" applyFont="1" applyFill="1" applyAlignment="1">
      <alignment horizontal="center"/>
    </xf>
    <xf numFmtId="11" fontId="20" fillId="0" borderId="0" xfId="0" applyNumberFormat="1" applyFont="1" applyAlignment="1">
      <alignment horizontal="center"/>
    </xf>
    <xf numFmtId="0" fontId="20" fillId="5" borderId="0" xfId="0" applyFont="1" applyFill="1" applyAlignment="1">
      <alignment horizontal="center"/>
    </xf>
    <xf numFmtId="176" fontId="20" fillId="5" borderId="0" xfId="0" applyNumberFormat="1" applyFont="1" applyFill="1" applyAlignment="1">
      <alignment horizontal="center"/>
    </xf>
    <xf numFmtId="0" fontId="20" fillId="0" borderId="0" xfId="0" applyFont="1" applyAlignment="1">
      <alignment horizontal="left" wrapText="1"/>
    </xf>
    <xf numFmtId="0" fontId="20" fillId="9" borderId="0" xfId="0" applyFont="1" applyFill="1" applyAlignment="1">
      <alignment horizontal="center"/>
    </xf>
    <xf numFmtId="176" fontId="20" fillId="9" borderId="0" xfId="0" applyNumberFormat="1" applyFont="1" applyFill="1" applyAlignment="1">
      <alignment horizontal="center"/>
    </xf>
    <xf numFmtId="0" fontId="53" fillId="0" borderId="0" xfId="3" applyFont="1" applyFill="1" applyAlignment="1">
      <alignment horizontal="center"/>
    </xf>
    <xf numFmtId="0" fontId="49" fillId="0" borderId="72" xfId="3" applyFont="1" applyFill="1" applyBorder="1" applyAlignment="1">
      <alignment horizontal="center" vertical="center" wrapText="1"/>
    </xf>
    <xf numFmtId="0" fontId="49" fillId="0" borderId="73" xfId="3" applyFont="1" applyFill="1" applyBorder="1" applyAlignment="1">
      <alignment horizontal="center" vertical="center" wrapText="1"/>
    </xf>
    <xf numFmtId="0" fontId="49" fillId="0" borderId="74" xfId="3" applyFont="1" applyFill="1" applyBorder="1" applyAlignment="1">
      <alignment horizontal="center" vertical="center" wrapText="1"/>
    </xf>
    <xf numFmtId="0" fontId="49" fillId="0" borderId="67" xfId="3" applyFont="1" applyFill="1" applyBorder="1" applyAlignment="1">
      <alignment horizontal="center"/>
    </xf>
    <xf numFmtId="0" fontId="17" fillId="0" borderId="75" xfId="3" applyFill="1" applyBorder="1" applyAlignment="1">
      <alignment horizontal="center"/>
    </xf>
    <xf numFmtId="0" fontId="17" fillId="0" borderId="76" xfId="3" applyFill="1" applyBorder="1" applyAlignment="1">
      <alignment horizontal="center"/>
    </xf>
    <xf numFmtId="11" fontId="17" fillId="0" borderId="76" xfId="3" applyNumberFormat="1" applyFill="1" applyBorder="1" applyAlignment="1">
      <alignment horizontal="center"/>
    </xf>
    <xf numFmtId="0" fontId="17" fillId="0" borderId="77" xfId="3" applyFill="1" applyBorder="1" applyAlignment="1">
      <alignment horizontal="center"/>
    </xf>
    <xf numFmtId="0" fontId="17" fillId="0" borderId="16" xfId="3" applyFill="1" applyBorder="1" applyAlignment="1">
      <alignment horizontal="center" wrapText="1"/>
    </xf>
    <xf numFmtId="0" fontId="17" fillId="0" borderId="0" xfId="3" applyFill="1" applyAlignment="1">
      <alignment horizontal="left"/>
    </xf>
    <xf numFmtId="0" fontId="49" fillId="0" borderId="0" xfId="3" applyFont="1" applyFill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11" fontId="6" fillId="0" borderId="0" xfId="0" applyNumberFormat="1" applyFont="1" applyBorder="1" applyAlignment="1">
      <alignment horizontal="center"/>
    </xf>
    <xf numFmtId="11" fontId="11" fillId="0" borderId="0" xfId="0" applyNumberFormat="1" applyFont="1" applyBorder="1" applyAlignment="1">
      <alignment horizontal="left"/>
    </xf>
    <xf numFmtId="174" fontId="6" fillId="0" borderId="0" xfId="0" applyNumberFormat="1" applyFont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180" fontId="5" fillId="0" borderId="0" xfId="0" applyNumberFormat="1" applyFont="1" applyBorder="1"/>
    <xf numFmtId="0" fontId="12" fillId="0" borderId="0" xfId="0" applyFont="1" applyBorder="1" applyAlignment="1">
      <alignment horizontal="center"/>
    </xf>
    <xf numFmtId="180" fontId="5" fillId="0" borderId="8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1" fontId="6" fillId="0" borderId="0" xfId="0" applyNumberFormat="1" applyFont="1" applyFill="1" applyBorder="1" applyAlignment="1">
      <alignment horizontal="center"/>
    </xf>
    <xf numFmtId="11" fontId="11" fillId="0" borderId="0" xfId="0" applyNumberFormat="1" applyFont="1" applyFill="1" applyBorder="1" applyAlignment="1">
      <alignment horizontal="left"/>
    </xf>
    <xf numFmtId="174" fontId="6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180" fontId="5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80" fontId="5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6" fillId="0" borderId="0" xfId="0" applyFont="1" applyFill="1" applyBorder="1"/>
    <xf numFmtId="0" fontId="1" fillId="0" borderId="0" xfId="0" applyFont="1" applyFill="1" applyBorder="1"/>
    <xf numFmtId="0" fontId="1" fillId="0" borderId="0" xfId="0" applyNumberFormat="1" applyFont="1" applyFill="1" applyBorder="1"/>
    <xf numFmtId="0" fontId="5" fillId="0" borderId="0" xfId="0" applyFont="1" applyFill="1" applyBorder="1"/>
    <xf numFmtId="174" fontId="0" fillId="0" borderId="0" xfId="0" applyNumberFormat="1" applyFill="1" applyBorder="1"/>
    <xf numFmtId="0" fontId="4" fillId="0" borderId="0" xfId="0" applyFont="1" applyFill="1" applyBorder="1"/>
    <xf numFmtId="0" fontId="0" fillId="0" borderId="0" xfId="0" applyNumberFormat="1" applyFill="1" applyBorder="1"/>
    <xf numFmtId="174" fontId="0" fillId="0" borderId="0" xfId="0" applyNumberFormat="1" applyFill="1" applyBorder="1" applyAlignment="1">
      <alignment horizontal="center"/>
    </xf>
    <xf numFmtId="0" fontId="5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2" fillId="0" borderId="3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43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8" xfId="0" applyBorder="1" applyAlignment="1">
      <alignment horizontal="center" vertical="center"/>
    </xf>
    <xf numFmtId="0" fontId="0" fillId="0" borderId="67" xfId="0" applyBorder="1"/>
    <xf numFmtId="0" fontId="0" fillId="0" borderId="79" xfId="0" applyBorder="1"/>
    <xf numFmtId="0" fontId="0" fillId="0" borderId="78" xfId="0" applyFill="1" applyBorder="1" applyAlignment="1">
      <alignment horizontal="center"/>
    </xf>
    <xf numFmtId="0" fontId="0" fillId="0" borderId="67" xfId="0" applyFill="1" applyBorder="1" applyAlignment="1">
      <alignment horizontal="center"/>
    </xf>
    <xf numFmtId="0" fontId="0" fillId="0" borderId="78" xfId="0" applyFill="1" applyBorder="1" applyAlignment="1" applyProtection="1">
      <alignment horizontal="center" vertical="center"/>
    </xf>
    <xf numFmtId="0" fontId="0" fillId="0" borderId="67" xfId="0" applyFill="1" applyBorder="1" applyAlignment="1" applyProtection="1">
      <alignment horizontal="center" vertical="center"/>
    </xf>
    <xf numFmtId="0" fontId="0" fillId="0" borderId="79" xfId="0" applyFill="1" applyBorder="1" applyAlignment="1" applyProtection="1">
      <alignment horizontal="center" vertical="center"/>
    </xf>
    <xf numFmtId="0" fontId="0" fillId="0" borderId="78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74" fontId="0" fillId="0" borderId="4" xfId="0" applyNumberFormat="1" applyBorder="1" applyAlignment="1">
      <alignment horizontal="center"/>
    </xf>
    <xf numFmtId="174" fontId="0" fillId="0" borderId="2" xfId="0" applyNumberForma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1" xfId="0" applyFill="1" applyBorder="1" applyAlignment="1">
      <alignment horizontal="center"/>
    </xf>
    <xf numFmtId="0" fontId="0" fillId="0" borderId="79" xfId="0" applyBorder="1" applyAlignment="1">
      <alignment horizontal="center" vertical="center"/>
    </xf>
    <xf numFmtId="0" fontId="56" fillId="0" borderId="0" xfId="0" applyFont="1" applyAlignment="1">
      <alignment horizontal="center" wrapText="1"/>
    </xf>
    <xf numFmtId="0" fontId="49" fillId="0" borderId="80" xfId="2" applyFont="1" applyBorder="1" applyAlignment="1">
      <alignment horizontal="center" vertical="center"/>
    </xf>
    <xf numFmtId="0" fontId="49" fillId="0" borderId="81" xfId="2" applyFont="1" applyBorder="1" applyAlignment="1">
      <alignment horizontal="center" vertical="center"/>
    </xf>
    <xf numFmtId="0" fontId="49" fillId="0" borderId="82" xfId="2" applyFont="1" applyBorder="1" applyAlignment="1">
      <alignment horizontal="center" vertical="center"/>
    </xf>
    <xf numFmtId="0" fontId="17" fillId="0" borderId="0" xfId="2" applyFont="1" applyAlignment="1">
      <alignment horizontal="left" vertical="top" wrapText="1"/>
    </xf>
    <xf numFmtId="0" fontId="17" fillId="0" borderId="0" xfId="2" applyAlignment="1">
      <alignment horizontal="left" vertical="top" wrapText="1"/>
    </xf>
    <xf numFmtId="0" fontId="17" fillId="0" borderId="0" xfId="2" applyAlignment="1">
      <alignment horizontal="left"/>
    </xf>
    <xf numFmtId="0" fontId="17" fillId="0" borderId="0" xfId="2" applyFont="1" applyAlignment="1">
      <alignment horizontal="left" vertical="top"/>
    </xf>
    <xf numFmtId="179" fontId="17" fillId="0" borderId="0" xfId="2" applyNumberFormat="1" applyAlignment="1">
      <alignment horizontal="left" wrapText="1"/>
    </xf>
    <xf numFmtId="179" fontId="17" fillId="0" borderId="0" xfId="2" applyNumberFormat="1" applyAlignment="1">
      <alignment horizontal="left"/>
    </xf>
    <xf numFmtId="0" fontId="17" fillId="0" borderId="0" xfId="2" applyAlignment="1">
      <alignment horizontal="left" vertical="top"/>
    </xf>
    <xf numFmtId="0" fontId="17" fillId="0" borderId="0" xfId="2" applyAlignment="1">
      <alignment horizontal="left" wrapText="1"/>
    </xf>
    <xf numFmtId="0" fontId="17" fillId="0" borderId="61" xfId="2" applyBorder="1" applyAlignment="1">
      <alignment horizontal="left"/>
    </xf>
    <xf numFmtId="0" fontId="17" fillId="0" borderId="29" xfId="2" applyBorder="1" applyAlignment="1">
      <alignment horizontal="left"/>
    </xf>
    <xf numFmtId="0" fontId="17" fillId="0" borderId="62" xfId="2" applyBorder="1" applyAlignment="1">
      <alignment horizontal="left"/>
    </xf>
    <xf numFmtId="0" fontId="49" fillId="0" borderId="32" xfId="2" applyFont="1" applyBorder="1" applyAlignment="1">
      <alignment horizontal="center" vertical="center"/>
    </xf>
    <xf numFmtId="0" fontId="49" fillId="0" borderId="39" xfId="2" applyFont="1" applyBorder="1" applyAlignment="1">
      <alignment horizontal="center" vertical="center"/>
    </xf>
    <xf numFmtId="49" fontId="49" fillId="0" borderId="33" xfId="2" applyNumberFormat="1" applyFont="1" applyBorder="1" applyAlignment="1">
      <alignment horizontal="center" vertical="center"/>
    </xf>
    <xf numFmtId="49" fontId="49" fillId="0" borderId="40" xfId="2" applyNumberFormat="1" applyFont="1" applyBorder="1" applyAlignment="1">
      <alignment horizontal="center" vertical="center"/>
    </xf>
    <xf numFmtId="0" fontId="49" fillId="0" borderId="34" xfId="2" applyFont="1" applyBorder="1" applyAlignment="1">
      <alignment horizontal="center"/>
    </xf>
    <xf numFmtId="0" fontId="49" fillId="0" borderId="35" xfId="2" applyFont="1" applyBorder="1" applyAlignment="1">
      <alignment horizontal="center"/>
    </xf>
    <xf numFmtId="0" fontId="17" fillId="0" borderId="83" xfId="2" applyBorder="1" applyAlignment="1">
      <alignment horizontal="left"/>
    </xf>
    <xf numFmtId="0" fontId="17" fillId="0" borderId="84" xfId="2" applyBorder="1" applyAlignment="1">
      <alignment horizontal="left"/>
    </xf>
    <xf numFmtId="0" fontId="17" fillId="0" borderId="85" xfId="2" applyBorder="1" applyAlignment="1">
      <alignment horizontal="left"/>
    </xf>
    <xf numFmtId="0" fontId="17" fillId="0" borderId="68" xfId="2" applyBorder="1" applyAlignment="1">
      <alignment horizontal="left"/>
    </xf>
    <xf numFmtId="0" fontId="17" fillId="0" borderId="0" xfId="2" applyBorder="1" applyAlignment="1">
      <alignment horizontal="left"/>
    </xf>
    <xf numFmtId="0" fontId="17" fillId="0" borderId="69" xfId="2" applyBorder="1" applyAlignment="1">
      <alignment horizontal="left"/>
    </xf>
    <xf numFmtId="0" fontId="17" fillId="0" borderId="0" xfId="2" applyFont="1" applyAlignment="1">
      <alignment horizontal="left" wrapText="1"/>
    </xf>
    <xf numFmtId="0" fontId="17" fillId="2" borderId="0" xfId="2" applyFill="1" applyAlignment="1">
      <alignment horizontal="left" wrapText="1"/>
    </xf>
    <xf numFmtId="0" fontId="17" fillId="2" borderId="0" xfId="2" applyFill="1" applyAlignment="1">
      <alignment horizontal="left"/>
    </xf>
    <xf numFmtId="0" fontId="53" fillId="0" borderId="0" xfId="3" applyFont="1" applyFill="1" applyAlignment="1">
      <alignment horizontal="left"/>
    </xf>
    <xf numFmtId="0" fontId="17" fillId="0" borderId="0" xfId="3" applyFill="1" applyAlignment="1">
      <alignment horizontal="left" vertical="top" wrapText="1"/>
    </xf>
    <xf numFmtId="0" fontId="17" fillId="0" borderId="0" xfId="3" applyFill="1" applyAlignment="1">
      <alignment horizontal="left" vertical="top"/>
    </xf>
    <xf numFmtId="0" fontId="17" fillId="0" borderId="0" xfId="3" applyFill="1" applyAlignment="1">
      <alignment horizontal="left"/>
    </xf>
    <xf numFmtId="49" fontId="0" fillId="0" borderId="0" xfId="0" applyNumberForma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/>
    </xf>
  </cellXfs>
  <cellStyles count="6">
    <cellStyle name="Format1" xfId="1" xr:uid="{62049AEF-AADC-4889-8B75-D1B719FD0451}"/>
    <cellStyle name="Standard" xfId="0" builtinId="0"/>
    <cellStyle name="Standard_DIN25425T3" xfId="2" xr:uid="{62FD4DB1-D140-4A81-B96F-3A1FD512D76E}"/>
    <cellStyle name="Standard_Dosiskoeffizienten" xfId="3" xr:uid="{EB7D6FBB-83CA-44BF-89CE-3CB69ABC3CB2}"/>
    <cellStyle name="Standard_GammaH" xfId="4" xr:uid="{2B7BDA95-2292-479F-82B2-636188269322}"/>
    <cellStyle name="Standard_StrlSchV Anlage III Tabelle 1 21-12" xfId="5" xr:uid="{C66A8263-D8B8-4447-92EE-8019B2CC5E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1</xdr:row>
      <xdr:rowOff>104775</xdr:rowOff>
    </xdr:from>
    <xdr:to>
      <xdr:col>20</xdr:col>
      <xdr:colOff>400050</xdr:colOff>
      <xdr:row>4</xdr:row>
      <xdr:rowOff>247650</xdr:rowOff>
    </xdr:to>
    <xdr:pic>
      <xdr:nvPicPr>
        <xdr:cNvPr id="5157" name="Picture 30">
          <a:extLst>
            <a:ext uri="{FF2B5EF4-FFF2-40B4-BE49-F238E27FC236}">
              <a16:creationId xmlns:a16="http://schemas.microsoft.com/office/drawing/2014/main" id="{FFD11F8E-7E55-260E-3846-61F5D6372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352425"/>
          <a:ext cx="81057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97ECD-6541-4EF8-9ED3-143E1A38F2F2}">
  <sheetPr>
    <pageSetUpPr fitToPage="1"/>
  </sheetPr>
  <dimension ref="A1:AB69"/>
  <sheetViews>
    <sheetView tabSelected="1" topLeftCell="A2" zoomScale="85" workbookViewId="0">
      <pane xSplit="2" ySplit="9" topLeftCell="E11" activePane="bottomRight" state="frozen"/>
      <selection activeCell="A2" sqref="A2"/>
      <selection pane="topRight" activeCell="C2" sqref="C2"/>
      <selection pane="bottomLeft" activeCell="A11" sqref="A11"/>
      <selection pane="bottomRight" activeCell="G54" sqref="G54"/>
    </sheetView>
  </sheetViews>
  <sheetFormatPr baseColWidth="10" defaultRowHeight="15.75" x14ac:dyDescent="0.25"/>
  <cols>
    <col min="1" max="1" width="3.28515625" style="19" bestFit="1" customWidth="1"/>
    <col min="2" max="2" width="8.5703125" customWidth="1"/>
    <col min="3" max="3" width="9.7109375" style="355" customWidth="1"/>
    <col min="4" max="4" width="4.7109375" customWidth="1"/>
    <col min="5" max="5" width="10.28515625" style="26" customWidth="1"/>
    <col min="6" max="6" width="8.7109375" customWidth="1"/>
    <col min="7" max="7" width="15.7109375" customWidth="1"/>
    <col min="8" max="8" width="8.7109375" customWidth="1"/>
    <col min="9" max="9" width="9.7109375" customWidth="1"/>
    <col min="10" max="10" width="9.140625" customWidth="1"/>
    <col min="11" max="11" width="9" style="5" customWidth="1"/>
    <col min="12" max="12" width="9" style="24" customWidth="1"/>
    <col min="13" max="13" width="8.85546875" customWidth="1"/>
    <col min="14" max="14" width="8.5703125" customWidth="1"/>
    <col min="15" max="15" width="10.28515625" customWidth="1"/>
    <col min="16" max="16" width="9" customWidth="1"/>
    <col min="17" max="17" width="8" customWidth="1"/>
    <col min="18" max="18" width="9.85546875" customWidth="1"/>
    <col min="19" max="19" width="12" customWidth="1"/>
    <col min="20" max="20" width="5.5703125" customWidth="1"/>
    <col min="21" max="21" width="6.42578125" customWidth="1"/>
    <col min="22" max="22" width="8.42578125" style="17" customWidth="1"/>
    <col min="23" max="23" width="7.28515625" style="3" customWidth="1"/>
    <col min="24" max="24" width="4.7109375" style="3" customWidth="1"/>
    <col min="25" max="25" width="4.85546875" style="17" customWidth="1"/>
    <col min="26" max="26" width="6.28515625" style="18" customWidth="1"/>
    <col min="27" max="27" width="7.42578125" style="18" customWidth="1"/>
    <col min="28" max="28" width="8.7109375" style="18" customWidth="1"/>
  </cols>
  <sheetData>
    <row r="1" spans="1:28" ht="19.899999999999999" customHeight="1" x14ac:dyDescent="0.35">
      <c r="B1" s="451"/>
      <c r="C1" s="451"/>
      <c r="D1" s="451"/>
      <c r="E1" s="451"/>
      <c r="F1" s="451"/>
      <c r="G1" s="451"/>
      <c r="H1" s="451"/>
      <c r="I1" s="451"/>
      <c r="J1" s="451"/>
      <c r="K1" s="451"/>
    </row>
    <row r="2" spans="1:28" ht="23.25" x14ac:dyDescent="0.35">
      <c r="B2" s="456" t="s">
        <v>65</v>
      </c>
      <c r="C2" s="456"/>
      <c r="D2" s="456"/>
      <c r="E2" s="456"/>
      <c r="F2" s="456"/>
      <c r="G2" s="456"/>
      <c r="H2" s="456"/>
      <c r="I2" s="456"/>
      <c r="J2" s="456"/>
      <c r="K2" s="456"/>
      <c r="L2" s="32"/>
    </row>
    <row r="3" spans="1:28" ht="23.25" x14ac:dyDescent="0.35">
      <c r="B3" s="33"/>
      <c r="C3" s="450" t="s">
        <v>66</v>
      </c>
      <c r="D3" s="450"/>
      <c r="E3" s="450"/>
      <c r="F3" s="450"/>
      <c r="G3" s="450"/>
      <c r="H3" s="450"/>
      <c r="I3" s="450"/>
      <c r="J3" s="450"/>
      <c r="K3" s="450"/>
      <c r="L3" s="32"/>
    </row>
    <row r="4" spans="1:28" ht="24" thickBot="1" x14ac:dyDescent="0.4">
      <c r="B4" s="33"/>
      <c r="C4" s="18"/>
      <c r="D4" s="18"/>
      <c r="E4" s="18"/>
      <c r="F4" s="18"/>
      <c r="G4" s="18"/>
      <c r="H4" s="18"/>
      <c r="I4" s="18"/>
      <c r="J4" s="18"/>
      <c r="K4" s="18"/>
      <c r="L4" s="32"/>
    </row>
    <row r="5" spans="1:28" ht="20.25" thickBot="1" x14ac:dyDescent="0.4">
      <c r="E5" s="18"/>
      <c r="F5" s="18"/>
      <c r="G5" s="9" t="s">
        <v>64</v>
      </c>
      <c r="H5" s="334"/>
      <c r="I5" s="33"/>
      <c r="J5" s="1"/>
      <c r="K5" s="1"/>
      <c r="L5" s="1"/>
      <c r="M5" s="1"/>
      <c r="N5" s="1"/>
      <c r="O5" s="1"/>
      <c r="P5" s="1"/>
      <c r="Q5" s="1"/>
      <c r="R5" s="1"/>
      <c r="S5" s="1"/>
      <c r="T5" s="18"/>
      <c r="U5" s="18"/>
      <c r="V5"/>
      <c r="W5"/>
      <c r="X5"/>
      <c r="Y5"/>
      <c r="Z5"/>
      <c r="AA5"/>
      <c r="AB5"/>
    </row>
    <row r="6" spans="1:28" ht="20.25" thickBot="1" x14ac:dyDescent="0.4">
      <c r="B6" s="2"/>
      <c r="C6" s="356" t="s">
        <v>67</v>
      </c>
      <c r="D6" s="354"/>
      <c r="E6" s="25"/>
      <c r="F6" s="1"/>
      <c r="G6" s="335" t="s">
        <v>58</v>
      </c>
      <c r="H6" s="445" t="s">
        <v>33</v>
      </c>
      <c r="I6" s="446"/>
      <c r="J6" s="446"/>
      <c r="K6" s="446"/>
      <c r="L6" s="446"/>
      <c r="M6" s="447"/>
      <c r="N6" s="440" t="s">
        <v>0</v>
      </c>
      <c r="O6" s="441"/>
      <c r="P6" s="441"/>
      <c r="Q6" s="442"/>
      <c r="R6" s="440" t="s">
        <v>49</v>
      </c>
      <c r="S6" s="459"/>
      <c r="T6" s="452" t="s">
        <v>63</v>
      </c>
      <c r="U6" s="453"/>
      <c r="V6"/>
      <c r="W6"/>
      <c r="X6"/>
      <c r="Y6"/>
      <c r="Z6"/>
      <c r="AA6"/>
      <c r="AB6"/>
    </row>
    <row r="7" spans="1:28" ht="16.5" thickBot="1" x14ac:dyDescent="0.3">
      <c r="B7" s="4"/>
      <c r="C7" s="359"/>
      <c r="D7" s="360"/>
      <c r="E7" s="70"/>
      <c r="F7" s="20" t="s">
        <v>34</v>
      </c>
      <c r="G7" s="9" t="s">
        <v>57</v>
      </c>
      <c r="H7" s="443" t="s">
        <v>45</v>
      </c>
      <c r="I7" s="444"/>
      <c r="J7" s="444"/>
      <c r="K7" s="444"/>
      <c r="L7" s="444"/>
      <c r="M7" s="444"/>
      <c r="N7" s="448" t="s">
        <v>46</v>
      </c>
      <c r="O7" s="449"/>
      <c r="P7" s="449"/>
      <c r="Q7" s="449"/>
      <c r="R7" s="449"/>
      <c r="S7" s="449"/>
      <c r="T7" s="12"/>
      <c r="U7" s="13"/>
      <c r="V7"/>
      <c r="W7"/>
      <c r="X7"/>
      <c r="Y7"/>
      <c r="Z7"/>
      <c r="AA7"/>
      <c r="AB7"/>
    </row>
    <row r="8" spans="1:28" x14ac:dyDescent="0.25">
      <c r="B8" s="6" t="s">
        <v>3</v>
      </c>
      <c r="C8" s="437" t="s">
        <v>4</v>
      </c>
      <c r="D8" s="438"/>
      <c r="E8" s="23" t="s">
        <v>5</v>
      </c>
      <c r="F8" s="189" t="s">
        <v>879</v>
      </c>
      <c r="G8" s="16" t="s">
        <v>55</v>
      </c>
      <c r="H8" s="457" t="s">
        <v>59</v>
      </c>
      <c r="I8" s="458"/>
      <c r="J8" s="37"/>
      <c r="K8" s="38" t="s">
        <v>1</v>
      </c>
      <c r="L8" s="38" t="s">
        <v>35</v>
      </c>
      <c r="M8" s="38" t="s">
        <v>36</v>
      </c>
      <c r="N8" s="16" t="s">
        <v>1171</v>
      </c>
      <c r="O8" s="36"/>
      <c r="P8" s="7" t="s">
        <v>2</v>
      </c>
      <c r="Q8" s="8"/>
      <c r="R8" s="21"/>
      <c r="S8" s="21" t="s">
        <v>1192</v>
      </c>
      <c r="T8" s="454" t="s">
        <v>62</v>
      </c>
      <c r="U8" s="455"/>
      <c r="V8"/>
      <c r="W8"/>
      <c r="X8"/>
      <c r="Y8"/>
      <c r="Z8"/>
      <c r="AA8"/>
      <c r="AB8"/>
    </row>
    <row r="9" spans="1:28" x14ac:dyDescent="0.25">
      <c r="B9" s="6"/>
      <c r="C9" s="361"/>
      <c r="D9" s="68"/>
      <c r="E9" s="71"/>
      <c r="F9" s="35" t="s">
        <v>47</v>
      </c>
      <c r="G9" s="16" t="s">
        <v>53</v>
      </c>
      <c r="H9" s="39" t="s">
        <v>39</v>
      </c>
      <c r="I9" s="40" t="s">
        <v>60</v>
      </c>
      <c r="J9" s="41" t="s">
        <v>6</v>
      </c>
      <c r="K9" s="41" t="s">
        <v>37</v>
      </c>
      <c r="L9" s="41" t="s">
        <v>37</v>
      </c>
      <c r="M9" s="41" t="s">
        <v>37</v>
      </c>
      <c r="N9" s="16"/>
      <c r="O9" s="10" t="s">
        <v>1172</v>
      </c>
      <c r="P9" s="7" t="s">
        <v>7</v>
      </c>
      <c r="Q9" s="8"/>
      <c r="R9" s="15" t="s">
        <v>6</v>
      </c>
      <c r="S9" s="15" t="s">
        <v>1193</v>
      </c>
      <c r="T9" s="437" t="s">
        <v>38</v>
      </c>
      <c r="U9" s="438"/>
      <c r="V9"/>
      <c r="W9"/>
      <c r="X9"/>
      <c r="Y9"/>
      <c r="Z9"/>
      <c r="AA9"/>
      <c r="AB9"/>
    </row>
    <row r="10" spans="1:28" ht="16.5" thickBot="1" x14ac:dyDescent="0.3">
      <c r="B10" s="11"/>
      <c r="C10" s="362"/>
      <c r="D10" s="13"/>
      <c r="E10" s="58" t="s">
        <v>10</v>
      </c>
      <c r="F10" s="13" t="s">
        <v>48</v>
      </c>
      <c r="G10" s="14" t="s">
        <v>10</v>
      </c>
      <c r="H10" s="42"/>
      <c r="I10" s="43" t="s">
        <v>61</v>
      </c>
      <c r="J10" s="44"/>
      <c r="K10" s="44"/>
      <c r="L10" s="44"/>
      <c r="M10" s="44"/>
      <c r="N10" s="14" t="s">
        <v>10</v>
      </c>
      <c r="O10" s="14"/>
      <c r="P10" s="11" t="s">
        <v>8</v>
      </c>
      <c r="Q10" s="11" t="s">
        <v>9</v>
      </c>
      <c r="R10" s="12"/>
      <c r="S10" s="12"/>
      <c r="T10" s="12" t="s">
        <v>40</v>
      </c>
      <c r="U10" s="13" t="s">
        <v>41</v>
      </c>
      <c r="V10"/>
      <c r="W10"/>
      <c r="X10"/>
      <c r="Y10"/>
      <c r="Z10"/>
      <c r="AA10"/>
      <c r="AB10"/>
    </row>
    <row r="11" spans="1:28" s="26" customFormat="1" ht="12.75" x14ac:dyDescent="0.2">
      <c r="A11" s="47"/>
      <c r="B11" s="429" t="s">
        <v>50</v>
      </c>
      <c r="C11" s="357">
        <f>INDEX(HWZ_StrlSchV,MATCH($B11,NUK_StrlSchV,0))</f>
        <v>20.399999999999999</v>
      </c>
      <c r="D11" s="22" t="str">
        <f>INDEX(HWZe_StrlSchV,MATCH($B11,NUK_StrlSchV,0))</f>
        <v>m</v>
      </c>
      <c r="E11" s="185"/>
      <c r="F11" s="22">
        <f>INDEX(Konst_h10,MATCH(B11,NUK_h10,0))</f>
        <v>0.1704</v>
      </c>
      <c r="G11" s="60">
        <f>INDEX(Freigrenze,MATCH(B11,NUK_StrlSchV,0))</f>
        <v>1000000</v>
      </c>
      <c r="H11" s="60">
        <f t="shared" ref="H11:H22" si="0">G11*10</f>
        <v>10000000</v>
      </c>
      <c r="I11" s="48"/>
      <c r="J11" s="64" t="str">
        <f t="shared" ref="J11:J44" si="1">IF(E11&gt;0,IF(H11,E11/H11,IF(I11,E11/I11,E11/G11)),"")</f>
        <v/>
      </c>
      <c r="K11" s="49" t="str">
        <f t="shared" ref="K11:K56" si="2">IF(E11&gt;0,IF(J11&lt;10000,"AK I",IF(J11&gt;10000000,IF(J11&gt;10000000000,"AK IV","AKIII"),"AK II")),"")</f>
        <v/>
      </c>
      <c r="L11" s="49" t="str">
        <f t="shared" ref="L11:L56" si="3">IF(E11&gt;0,IF(K11="AK I","-",IF(K11="AK II","BR 1",IF(K11="AK III","BR 2","BR 3"))),"")</f>
        <v/>
      </c>
      <c r="M11" s="49" t="str">
        <f t="shared" ref="M11:M56" si="4">IF(E11&gt;0,IF(K11="AK I","DR 1","DR 2/3"),"")</f>
        <v/>
      </c>
      <c r="N11" s="72" t="str">
        <f>IF(E11,INDEX(RJAZ,MATCH(B11,NUK_RJAZ,0)),"")</f>
        <v/>
      </c>
      <c r="O11" s="59" t="str">
        <f>IF(E11,IF(N11&gt;0,E11/N11,""),"")</f>
        <v/>
      </c>
      <c r="P11" s="23" t="str">
        <f t="shared" ref="P11:P56" si="5">IF($E11,INDEX(RK,MATCH(($O11*0.0001),K,1)),"")</f>
        <v/>
      </c>
      <c r="Q11" s="23" t="str">
        <f t="shared" ref="Q11:Q56" si="6">IF(E11,INDEX(RK,MATCH(($O11*0.001),K,1)),"")</f>
        <v/>
      </c>
      <c r="R11" s="59" t="str">
        <f>IF(E11&gt;0,E11/G11,"")</f>
        <v/>
      </c>
      <c r="S11" s="23" t="str">
        <f>IF($E11,INDEX(GS,MATCH($R11,X,1)),"")</f>
        <v/>
      </c>
      <c r="T11" s="23" t="str">
        <f t="shared" ref="T11:T56" si="7">IF(E11&gt;0,IF(R11&gt;100000,"III","II"),"")</f>
        <v/>
      </c>
      <c r="U11" s="23" t="str">
        <f t="shared" ref="U11:U56" si="8">IF(E11&gt;0,IF(R11&lt;=1000,"I",T11),"")</f>
        <v/>
      </c>
    </row>
    <row r="12" spans="1:28" s="26" customFormat="1" ht="12.75" x14ac:dyDescent="0.2">
      <c r="A12" s="47"/>
      <c r="B12" s="429" t="s">
        <v>51</v>
      </c>
      <c r="C12" s="357" t="str">
        <f t="shared" ref="C12:C56" si="9">INDEX(HWZ_StrlSchV,MATCH($B12,NUK_StrlSchV,0))</f>
        <v>&lt; 10</v>
      </c>
      <c r="D12" s="22" t="str">
        <f t="shared" ref="D12:D56" si="10">INDEX(HWZe_StrlSchV,MATCH($B12,NUK_StrlSchV,0))</f>
        <v>m</v>
      </c>
      <c r="E12" s="185"/>
      <c r="F12" s="22">
        <f t="shared" ref="F12:F56" si="11">INDEX(Konst_h10,MATCH(B12,NUK_h10,0))</f>
        <v>0.17050000000000001</v>
      </c>
      <c r="G12" s="60">
        <f t="shared" ref="G12:G56" si="12">INDEX(Freigrenze,MATCH(B12,NUK_StrlSchV,0))</f>
        <v>1000000000</v>
      </c>
      <c r="H12" s="60">
        <f t="shared" si="0"/>
        <v>10000000000</v>
      </c>
      <c r="I12" s="48"/>
      <c r="J12" s="64" t="str">
        <f t="shared" si="1"/>
        <v/>
      </c>
      <c r="K12" s="49" t="str">
        <f t="shared" si="2"/>
        <v/>
      </c>
      <c r="L12" s="49" t="str">
        <f t="shared" si="3"/>
        <v/>
      </c>
      <c r="M12" s="49" t="str">
        <f t="shared" si="4"/>
        <v/>
      </c>
      <c r="N12" s="72" t="str">
        <f t="shared" ref="N12:N56" si="13">IF(E12,INDEX(RJAZ,MATCH(B12,NUK_RJAZ,0)),"")</f>
        <v/>
      </c>
      <c r="O12" s="59" t="str">
        <f t="shared" ref="O12:O56" si="14">IF(E12,IF(N12&gt;0,E12/N12,""),"")</f>
        <v/>
      </c>
      <c r="P12" s="23" t="str">
        <f t="shared" si="5"/>
        <v/>
      </c>
      <c r="Q12" s="23" t="str">
        <f t="shared" si="6"/>
        <v/>
      </c>
      <c r="R12" s="59" t="str">
        <f t="shared" ref="R12:R34" si="15">IF(E12&gt;0,E12/G12,"")</f>
        <v/>
      </c>
      <c r="S12" s="23" t="str">
        <f t="shared" ref="S12:S56" si="16">IF($E12,INDEX(GS,MATCH($R12,X,1)),"")</f>
        <v/>
      </c>
      <c r="T12" s="23" t="str">
        <f t="shared" si="7"/>
        <v/>
      </c>
      <c r="U12" s="23" t="str">
        <f t="shared" si="8"/>
        <v/>
      </c>
    </row>
    <row r="13" spans="1:28" s="26" customFormat="1" ht="12.75" x14ac:dyDescent="0.2">
      <c r="A13" s="47"/>
      <c r="B13" s="429" t="s">
        <v>52</v>
      </c>
      <c r="C13" s="357" t="str">
        <f t="shared" si="9"/>
        <v>&lt; 10</v>
      </c>
      <c r="D13" s="22" t="str">
        <f t="shared" si="10"/>
        <v>m</v>
      </c>
      <c r="E13" s="185"/>
      <c r="F13" s="22">
        <f t="shared" si="11"/>
        <v>0.17069999999999999</v>
      </c>
      <c r="G13" s="60">
        <f t="shared" si="12"/>
        <v>1000000000</v>
      </c>
      <c r="H13" s="60">
        <f t="shared" si="0"/>
        <v>10000000000</v>
      </c>
      <c r="I13" s="48"/>
      <c r="J13" s="64" t="str">
        <f t="shared" si="1"/>
        <v/>
      </c>
      <c r="K13" s="49" t="str">
        <f t="shared" si="2"/>
        <v/>
      </c>
      <c r="L13" s="49" t="str">
        <f t="shared" si="3"/>
        <v/>
      </c>
      <c r="M13" s="49" t="str">
        <f t="shared" si="4"/>
        <v/>
      </c>
      <c r="N13" s="72" t="str">
        <f t="shared" si="13"/>
        <v/>
      </c>
      <c r="O13" s="59" t="str">
        <f t="shared" si="14"/>
        <v/>
      </c>
      <c r="P13" s="23" t="str">
        <f t="shared" si="5"/>
        <v/>
      </c>
      <c r="Q13" s="23" t="str">
        <f t="shared" si="6"/>
        <v/>
      </c>
      <c r="R13" s="59" t="str">
        <f t="shared" si="15"/>
        <v/>
      </c>
      <c r="S13" s="23" t="str">
        <f t="shared" si="16"/>
        <v/>
      </c>
      <c r="T13" s="23" t="str">
        <f t="shared" si="7"/>
        <v/>
      </c>
      <c r="U13" s="23" t="str">
        <f t="shared" si="8"/>
        <v/>
      </c>
    </row>
    <row r="14" spans="1:28" s="26" customFormat="1" ht="12.75" x14ac:dyDescent="0.2">
      <c r="A14" s="47"/>
      <c r="B14" s="429" t="s">
        <v>11</v>
      </c>
      <c r="C14" s="357">
        <f t="shared" si="9"/>
        <v>109.7</v>
      </c>
      <c r="D14" s="22" t="str">
        <f t="shared" si="10"/>
        <v>m</v>
      </c>
      <c r="E14" s="185"/>
      <c r="F14" s="22">
        <f t="shared" si="11"/>
        <v>0.1653</v>
      </c>
      <c r="G14" s="60">
        <f t="shared" si="12"/>
        <v>1000000</v>
      </c>
      <c r="H14" s="60">
        <f t="shared" si="0"/>
        <v>10000000</v>
      </c>
      <c r="I14" s="50"/>
      <c r="J14" s="64" t="str">
        <f t="shared" si="1"/>
        <v/>
      </c>
      <c r="K14" s="49" t="str">
        <f t="shared" si="2"/>
        <v/>
      </c>
      <c r="L14" s="49" t="str">
        <f t="shared" si="3"/>
        <v/>
      </c>
      <c r="M14" s="49" t="str">
        <f t="shared" si="4"/>
        <v/>
      </c>
      <c r="N14" s="72" t="str">
        <f t="shared" si="13"/>
        <v/>
      </c>
      <c r="O14" s="59" t="str">
        <f t="shared" si="14"/>
        <v/>
      </c>
      <c r="P14" s="23" t="str">
        <f t="shared" si="5"/>
        <v/>
      </c>
      <c r="Q14" s="23" t="str">
        <f t="shared" si="6"/>
        <v/>
      </c>
      <c r="R14" s="59" t="str">
        <f t="shared" si="15"/>
        <v/>
      </c>
      <c r="S14" s="23" t="str">
        <f t="shared" si="16"/>
        <v/>
      </c>
      <c r="T14" s="23" t="str">
        <f t="shared" si="7"/>
        <v/>
      </c>
      <c r="U14" s="23" t="str">
        <f t="shared" si="8"/>
        <v/>
      </c>
    </row>
    <row r="15" spans="1:28" s="26" customFormat="1" ht="12.75" x14ac:dyDescent="0.2">
      <c r="A15" s="47"/>
      <c r="B15" s="429" t="s">
        <v>56</v>
      </c>
      <c r="C15" s="357">
        <f t="shared" si="9"/>
        <v>12.7</v>
      </c>
      <c r="D15" s="22" t="str">
        <f t="shared" si="10"/>
        <v>h</v>
      </c>
      <c r="E15" s="185"/>
      <c r="F15" s="22">
        <f t="shared" si="11"/>
        <v>3.0599999999999999E-2</v>
      </c>
      <c r="G15" s="60">
        <f t="shared" si="12"/>
        <v>1000000</v>
      </c>
      <c r="H15" s="60">
        <f t="shared" si="0"/>
        <v>10000000</v>
      </c>
      <c r="I15" s="50"/>
      <c r="J15" s="64" t="str">
        <f t="shared" si="1"/>
        <v/>
      </c>
      <c r="K15" s="49" t="str">
        <f t="shared" si="2"/>
        <v/>
      </c>
      <c r="L15" s="49" t="str">
        <f t="shared" si="3"/>
        <v/>
      </c>
      <c r="M15" s="49" t="str">
        <f t="shared" si="4"/>
        <v/>
      </c>
      <c r="N15" s="72" t="str">
        <f t="shared" si="13"/>
        <v/>
      </c>
      <c r="O15" s="59" t="str">
        <f t="shared" si="14"/>
        <v/>
      </c>
      <c r="P15" s="23" t="str">
        <f t="shared" si="5"/>
        <v/>
      </c>
      <c r="Q15" s="23" t="str">
        <f t="shared" si="6"/>
        <v/>
      </c>
      <c r="R15" s="59" t="str">
        <f t="shared" si="15"/>
        <v/>
      </c>
      <c r="S15" s="23" t="str">
        <f t="shared" si="16"/>
        <v/>
      </c>
      <c r="T15" s="23" t="str">
        <f t="shared" si="7"/>
        <v/>
      </c>
      <c r="U15" s="23" t="str">
        <f t="shared" si="8"/>
        <v/>
      </c>
    </row>
    <row r="16" spans="1:28" s="26" customFormat="1" ht="12.75" x14ac:dyDescent="0.2">
      <c r="A16" s="47"/>
      <c r="B16" s="430" t="s">
        <v>178</v>
      </c>
      <c r="C16" s="357">
        <f t="shared" si="9"/>
        <v>78.3</v>
      </c>
      <c r="D16" s="22" t="str">
        <f t="shared" si="10"/>
        <v>h</v>
      </c>
      <c r="E16" s="185"/>
      <c r="F16" s="22">
        <f t="shared" si="11"/>
        <v>2.6800000000000001E-2</v>
      </c>
      <c r="G16" s="60">
        <f t="shared" si="12"/>
        <v>1000000</v>
      </c>
      <c r="H16" s="60">
        <f t="shared" si="0"/>
        <v>10000000</v>
      </c>
      <c r="I16" s="50"/>
      <c r="J16" s="64" t="str">
        <f t="shared" si="1"/>
        <v/>
      </c>
      <c r="K16" s="49" t="str">
        <f t="shared" si="2"/>
        <v/>
      </c>
      <c r="L16" s="49" t="str">
        <f t="shared" si="3"/>
        <v/>
      </c>
      <c r="M16" s="49" t="str">
        <f t="shared" si="4"/>
        <v/>
      </c>
      <c r="N16" s="72" t="str">
        <f t="shared" si="13"/>
        <v/>
      </c>
      <c r="O16" s="59" t="str">
        <f t="shared" si="14"/>
        <v/>
      </c>
      <c r="P16" s="23" t="str">
        <f t="shared" si="5"/>
        <v/>
      </c>
      <c r="Q16" s="23" t="str">
        <f t="shared" si="6"/>
        <v/>
      </c>
      <c r="R16" s="59" t="str">
        <f t="shared" si="15"/>
        <v/>
      </c>
      <c r="S16" s="23" t="str">
        <f t="shared" si="16"/>
        <v/>
      </c>
      <c r="T16" s="23" t="str">
        <f t="shared" si="7"/>
        <v/>
      </c>
      <c r="U16" s="23" t="str">
        <f t="shared" si="8"/>
        <v/>
      </c>
    </row>
    <row r="17" spans="1:21" s="26" customFormat="1" ht="12.75" x14ac:dyDescent="0.2">
      <c r="A17" s="47"/>
      <c r="B17" s="429" t="s">
        <v>54</v>
      </c>
      <c r="C17" s="357">
        <f t="shared" si="9"/>
        <v>68.3</v>
      </c>
      <c r="D17" s="22" t="str">
        <f t="shared" si="10"/>
        <v>m</v>
      </c>
      <c r="E17" s="185"/>
      <c r="F17" s="22">
        <f t="shared" si="11"/>
        <v>0.15809999999999999</v>
      </c>
      <c r="G17" s="60">
        <f t="shared" si="12"/>
        <v>100000</v>
      </c>
      <c r="H17" s="60">
        <f t="shared" si="0"/>
        <v>1000000</v>
      </c>
      <c r="I17" s="50"/>
      <c r="J17" s="64" t="str">
        <f t="shared" si="1"/>
        <v/>
      </c>
      <c r="K17" s="49" t="str">
        <f t="shared" si="2"/>
        <v/>
      </c>
      <c r="L17" s="49" t="str">
        <f t="shared" si="3"/>
        <v/>
      </c>
      <c r="M17" s="49" t="str">
        <f t="shared" si="4"/>
        <v/>
      </c>
      <c r="N17" s="72" t="str">
        <f t="shared" si="13"/>
        <v/>
      </c>
      <c r="O17" s="59" t="str">
        <f t="shared" si="14"/>
        <v/>
      </c>
      <c r="P17" s="23" t="str">
        <f t="shared" si="5"/>
        <v/>
      </c>
      <c r="Q17" s="23" t="str">
        <f t="shared" si="6"/>
        <v/>
      </c>
      <c r="R17" s="59" t="str">
        <f t="shared" si="15"/>
        <v/>
      </c>
      <c r="S17" s="23" t="str">
        <f t="shared" si="16"/>
        <v/>
      </c>
      <c r="T17" s="23" t="str">
        <f t="shared" si="7"/>
        <v/>
      </c>
      <c r="U17" s="23" t="str">
        <f t="shared" si="8"/>
        <v/>
      </c>
    </row>
    <row r="18" spans="1:21" s="26" customFormat="1" ht="12.75" x14ac:dyDescent="0.2">
      <c r="A18" s="47"/>
      <c r="B18" s="431" t="s">
        <v>229</v>
      </c>
      <c r="C18" s="357">
        <f t="shared" si="9"/>
        <v>4.5999999999999996</v>
      </c>
      <c r="D18" s="22" t="str">
        <f t="shared" si="10"/>
        <v>h</v>
      </c>
      <c r="E18" s="185"/>
      <c r="F18" s="22">
        <f t="shared" si="11"/>
        <v>0.104</v>
      </c>
      <c r="G18" s="60">
        <f t="shared" si="12"/>
        <v>1000000</v>
      </c>
      <c r="H18" s="60">
        <f t="shared" si="0"/>
        <v>10000000</v>
      </c>
      <c r="I18" s="50"/>
      <c r="J18" s="64" t="str">
        <f t="shared" si="1"/>
        <v/>
      </c>
      <c r="K18" s="49" t="str">
        <f t="shared" si="2"/>
        <v/>
      </c>
      <c r="L18" s="49" t="str">
        <f t="shared" si="3"/>
        <v/>
      </c>
      <c r="M18" s="49" t="str">
        <f t="shared" si="4"/>
        <v/>
      </c>
      <c r="N18" s="72" t="str">
        <f t="shared" si="13"/>
        <v/>
      </c>
      <c r="O18" s="59" t="str">
        <f t="shared" si="14"/>
        <v/>
      </c>
      <c r="P18" s="23" t="str">
        <f t="shared" si="5"/>
        <v/>
      </c>
      <c r="Q18" s="23" t="str">
        <f t="shared" si="6"/>
        <v/>
      </c>
      <c r="R18" s="59" t="str">
        <f t="shared" si="15"/>
        <v/>
      </c>
      <c r="S18" s="23" t="str">
        <f t="shared" si="16"/>
        <v/>
      </c>
      <c r="T18" s="23" t="str">
        <f t="shared" si="7"/>
        <v/>
      </c>
      <c r="U18" s="23" t="str">
        <f t="shared" si="8"/>
        <v/>
      </c>
    </row>
    <row r="19" spans="1:21" s="26" customFormat="1" ht="12.75" x14ac:dyDescent="0.2">
      <c r="A19" s="51"/>
      <c r="B19" s="432" t="s">
        <v>12</v>
      </c>
      <c r="C19" s="357">
        <f t="shared" si="9"/>
        <v>64.099999999999994</v>
      </c>
      <c r="D19" s="22" t="str">
        <f t="shared" si="10"/>
        <v>h</v>
      </c>
      <c r="E19" s="185"/>
      <c r="F19" s="22">
        <f t="shared" si="11"/>
        <v>7.0000000000000001E-3</v>
      </c>
      <c r="G19" s="60">
        <f t="shared" si="12"/>
        <v>100000</v>
      </c>
      <c r="H19" s="60">
        <f t="shared" si="0"/>
        <v>1000000</v>
      </c>
      <c r="I19" s="50"/>
      <c r="J19" s="64" t="str">
        <f t="shared" si="1"/>
        <v/>
      </c>
      <c r="K19" s="49" t="str">
        <f t="shared" si="2"/>
        <v/>
      </c>
      <c r="L19" s="49" t="str">
        <f t="shared" si="3"/>
        <v/>
      </c>
      <c r="M19" s="49" t="str">
        <f t="shared" si="4"/>
        <v/>
      </c>
      <c r="N19" s="72" t="str">
        <f t="shared" si="13"/>
        <v/>
      </c>
      <c r="O19" s="59" t="str">
        <f t="shared" si="14"/>
        <v/>
      </c>
      <c r="P19" s="23" t="str">
        <f t="shared" si="5"/>
        <v/>
      </c>
      <c r="Q19" s="23" t="str">
        <f t="shared" si="6"/>
        <v/>
      </c>
      <c r="R19" s="59" t="str">
        <f t="shared" si="15"/>
        <v/>
      </c>
      <c r="S19" s="23" t="str">
        <f t="shared" si="16"/>
        <v/>
      </c>
      <c r="T19" s="23" t="str">
        <f t="shared" si="7"/>
        <v/>
      </c>
      <c r="U19" s="23" t="str">
        <f t="shared" si="8"/>
        <v/>
      </c>
    </row>
    <row r="20" spans="1:21" s="26" customFormat="1" ht="12.75" x14ac:dyDescent="0.2">
      <c r="A20" s="51"/>
      <c r="B20" s="432" t="s">
        <v>864</v>
      </c>
      <c r="C20" s="357">
        <f t="shared" si="9"/>
        <v>66</v>
      </c>
      <c r="D20" s="22" t="str">
        <f t="shared" si="10"/>
        <v>h</v>
      </c>
      <c r="E20" s="185"/>
      <c r="F20" s="22">
        <f t="shared" si="11"/>
        <v>4.4999999999999998E-2</v>
      </c>
      <c r="G20" s="60">
        <f t="shared" si="12"/>
        <v>1000000</v>
      </c>
      <c r="H20" s="72">
        <f t="shared" si="0"/>
        <v>10000000</v>
      </c>
      <c r="I20" s="50"/>
      <c r="J20" s="64" t="str">
        <f t="shared" si="1"/>
        <v/>
      </c>
      <c r="K20" s="49" t="str">
        <f t="shared" si="2"/>
        <v/>
      </c>
      <c r="L20" s="49" t="str">
        <f t="shared" si="3"/>
        <v/>
      </c>
      <c r="M20" s="49" t="str">
        <f t="shared" si="4"/>
        <v/>
      </c>
      <c r="N20" s="72" t="str">
        <f t="shared" si="13"/>
        <v/>
      </c>
      <c r="O20" s="59" t="str">
        <f t="shared" si="14"/>
        <v/>
      </c>
      <c r="P20" s="23" t="str">
        <f t="shared" si="5"/>
        <v/>
      </c>
      <c r="Q20" s="23" t="str">
        <f t="shared" si="6"/>
        <v/>
      </c>
      <c r="R20" s="59" t="str">
        <f t="shared" si="15"/>
        <v/>
      </c>
      <c r="S20" s="23" t="str">
        <f t="shared" si="16"/>
        <v/>
      </c>
      <c r="T20" s="23" t="str">
        <f t="shared" si="7"/>
        <v/>
      </c>
      <c r="U20" s="23" t="str">
        <f t="shared" si="8"/>
        <v/>
      </c>
    </row>
    <row r="21" spans="1:21" s="26" customFormat="1" ht="12.75" x14ac:dyDescent="0.2">
      <c r="A21" s="51"/>
      <c r="B21" s="429" t="s">
        <v>68</v>
      </c>
      <c r="C21" s="357">
        <f t="shared" si="9"/>
        <v>6</v>
      </c>
      <c r="D21" s="22" t="str">
        <f t="shared" si="10"/>
        <v>h</v>
      </c>
      <c r="E21" s="185"/>
      <c r="F21" s="22">
        <f t="shared" si="11"/>
        <v>2.1600000000000001E-2</v>
      </c>
      <c r="G21" s="60">
        <f t="shared" si="12"/>
        <v>10000000</v>
      </c>
      <c r="H21" s="72">
        <f t="shared" si="0"/>
        <v>100000000</v>
      </c>
      <c r="I21" s="50"/>
      <c r="J21" s="64" t="str">
        <f t="shared" si="1"/>
        <v/>
      </c>
      <c r="K21" s="49" t="str">
        <f t="shared" si="2"/>
        <v/>
      </c>
      <c r="L21" s="49" t="str">
        <f t="shared" si="3"/>
        <v/>
      </c>
      <c r="M21" s="49" t="str">
        <f t="shared" si="4"/>
        <v/>
      </c>
      <c r="N21" s="72" t="str">
        <f t="shared" si="13"/>
        <v/>
      </c>
      <c r="O21" s="59" t="str">
        <f t="shared" si="14"/>
        <v/>
      </c>
      <c r="P21" s="23" t="str">
        <f t="shared" si="5"/>
        <v/>
      </c>
      <c r="Q21" s="23" t="str">
        <f t="shared" si="6"/>
        <v/>
      </c>
      <c r="R21" s="59" t="str">
        <f t="shared" si="15"/>
        <v/>
      </c>
      <c r="S21" s="23" t="str">
        <f t="shared" si="16"/>
        <v/>
      </c>
      <c r="T21" s="23" t="str">
        <f t="shared" si="7"/>
        <v/>
      </c>
      <c r="U21" s="23" t="str">
        <f t="shared" si="8"/>
        <v/>
      </c>
    </row>
    <row r="22" spans="1:21" s="26" customFormat="1" ht="12.75" x14ac:dyDescent="0.2">
      <c r="A22" s="51"/>
      <c r="B22" s="429" t="s">
        <v>337</v>
      </c>
      <c r="C22" s="357">
        <f t="shared" si="9"/>
        <v>2.8</v>
      </c>
      <c r="D22" s="22" t="str">
        <f t="shared" si="10"/>
        <v>d</v>
      </c>
      <c r="E22" s="185"/>
      <c r="F22" s="22">
        <f t="shared" si="11"/>
        <v>0.89100000000000001</v>
      </c>
      <c r="G22" s="60">
        <f t="shared" si="12"/>
        <v>1000000</v>
      </c>
      <c r="H22" s="60">
        <f t="shared" si="0"/>
        <v>10000000</v>
      </c>
      <c r="I22" s="50"/>
      <c r="J22" s="64" t="str">
        <f t="shared" si="1"/>
        <v/>
      </c>
      <c r="K22" s="49" t="str">
        <f t="shared" si="2"/>
        <v/>
      </c>
      <c r="L22" s="49" t="str">
        <f t="shared" si="3"/>
        <v/>
      </c>
      <c r="M22" s="49" t="str">
        <f t="shared" si="4"/>
        <v/>
      </c>
      <c r="N22" s="72" t="str">
        <f t="shared" si="13"/>
        <v/>
      </c>
      <c r="O22" s="59" t="str">
        <f t="shared" si="14"/>
        <v/>
      </c>
      <c r="P22" s="23" t="str">
        <f t="shared" si="5"/>
        <v/>
      </c>
      <c r="Q22" s="23" t="str">
        <f t="shared" si="6"/>
        <v/>
      </c>
      <c r="R22" s="59" t="str">
        <f t="shared" si="15"/>
        <v/>
      </c>
      <c r="S22" s="23" t="str">
        <f t="shared" si="16"/>
        <v/>
      </c>
      <c r="T22" s="23" t="str">
        <f t="shared" si="7"/>
        <v/>
      </c>
      <c r="U22" s="23" t="str">
        <f t="shared" si="8"/>
        <v/>
      </c>
    </row>
    <row r="23" spans="1:21" s="26" customFormat="1" ht="12.75" x14ac:dyDescent="0.2">
      <c r="A23" s="51"/>
      <c r="B23" s="433" t="s">
        <v>339</v>
      </c>
      <c r="C23" s="357">
        <f t="shared" si="9"/>
        <v>99.5</v>
      </c>
      <c r="D23" s="22" t="str">
        <f t="shared" si="10"/>
        <v>m</v>
      </c>
      <c r="E23" s="185"/>
      <c r="F23" s="22">
        <f t="shared" si="11"/>
        <v>4.7E-2</v>
      </c>
      <c r="G23" s="60">
        <f t="shared" si="12"/>
        <v>1000000</v>
      </c>
      <c r="H23" s="60">
        <f t="shared" ref="H23:H34" si="17">G23*10</f>
        <v>10000000</v>
      </c>
      <c r="I23" s="50"/>
      <c r="J23" s="64" t="str">
        <f t="shared" si="1"/>
        <v/>
      </c>
      <c r="K23" s="49" t="str">
        <f t="shared" si="2"/>
        <v/>
      </c>
      <c r="L23" s="49" t="str">
        <f t="shared" si="3"/>
        <v/>
      </c>
      <c r="M23" s="49" t="str">
        <f t="shared" si="4"/>
        <v/>
      </c>
      <c r="N23" s="72" t="str">
        <f t="shared" si="13"/>
        <v/>
      </c>
      <c r="O23" s="59" t="str">
        <f t="shared" si="14"/>
        <v/>
      </c>
      <c r="P23" s="23" t="str">
        <f t="shared" si="5"/>
        <v/>
      </c>
      <c r="Q23" s="23" t="str">
        <f t="shared" si="6"/>
        <v/>
      </c>
      <c r="R23" s="59" t="str">
        <f t="shared" si="15"/>
        <v/>
      </c>
      <c r="S23" s="23" t="str">
        <f t="shared" si="16"/>
        <v/>
      </c>
      <c r="T23" s="23" t="str">
        <f t="shared" si="7"/>
        <v/>
      </c>
      <c r="U23" s="23" t="str">
        <f t="shared" si="8"/>
        <v/>
      </c>
    </row>
    <row r="24" spans="1:21" s="26" customFormat="1" ht="12.75" x14ac:dyDescent="0.2">
      <c r="A24" s="51"/>
      <c r="B24" s="429" t="s">
        <v>13</v>
      </c>
      <c r="C24" s="357">
        <f t="shared" si="9"/>
        <v>13.2</v>
      </c>
      <c r="D24" s="22" t="str">
        <f t="shared" si="10"/>
        <v>h</v>
      </c>
      <c r="E24" s="185"/>
      <c r="F24" s="22">
        <f t="shared" si="11"/>
        <v>4.65E-2</v>
      </c>
      <c r="G24" s="60">
        <f t="shared" si="12"/>
        <v>10000000</v>
      </c>
      <c r="H24" s="60">
        <f t="shared" si="17"/>
        <v>100000000</v>
      </c>
      <c r="I24" s="50"/>
      <c r="J24" s="64" t="str">
        <f t="shared" si="1"/>
        <v/>
      </c>
      <c r="K24" s="49" t="str">
        <f t="shared" si="2"/>
        <v/>
      </c>
      <c r="L24" s="49" t="str">
        <f t="shared" si="3"/>
        <v/>
      </c>
      <c r="M24" s="49" t="str">
        <f t="shared" si="4"/>
        <v/>
      </c>
      <c r="N24" s="72" t="str">
        <f t="shared" si="13"/>
        <v/>
      </c>
      <c r="O24" s="59" t="str">
        <f t="shared" si="14"/>
        <v/>
      </c>
      <c r="P24" s="23" t="str">
        <f t="shared" si="5"/>
        <v/>
      </c>
      <c r="Q24" s="23" t="str">
        <f t="shared" si="6"/>
        <v/>
      </c>
      <c r="R24" s="59" t="str">
        <f t="shared" si="15"/>
        <v/>
      </c>
      <c r="S24" s="23" t="str">
        <f t="shared" si="16"/>
        <v/>
      </c>
      <c r="T24" s="23" t="str">
        <f t="shared" si="7"/>
        <v/>
      </c>
      <c r="U24" s="23" t="str">
        <f t="shared" si="8"/>
        <v/>
      </c>
    </row>
    <row r="25" spans="1:21" s="26" customFormat="1" ht="12.75" x14ac:dyDescent="0.2">
      <c r="A25" s="51"/>
      <c r="B25" s="429" t="s">
        <v>42</v>
      </c>
      <c r="C25" s="357">
        <f t="shared" si="9"/>
        <v>4.2</v>
      </c>
      <c r="D25" s="22" t="str">
        <f t="shared" si="10"/>
        <v>d</v>
      </c>
      <c r="E25" s="185"/>
      <c r="F25" s="22">
        <f t="shared" si="11"/>
        <v>0.18099999999999999</v>
      </c>
      <c r="G25" s="60">
        <f t="shared" si="12"/>
        <v>1000000</v>
      </c>
      <c r="H25" s="60">
        <f t="shared" si="17"/>
        <v>10000000</v>
      </c>
      <c r="I25" s="50"/>
      <c r="J25" s="64" t="str">
        <f t="shared" si="1"/>
        <v/>
      </c>
      <c r="K25" s="49" t="str">
        <f t="shared" si="2"/>
        <v/>
      </c>
      <c r="L25" s="49" t="str">
        <f t="shared" si="3"/>
        <v/>
      </c>
      <c r="M25" s="49" t="str">
        <f t="shared" si="4"/>
        <v/>
      </c>
      <c r="N25" s="72" t="str">
        <f t="shared" si="13"/>
        <v/>
      </c>
      <c r="O25" s="59" t="str">
        <f t="shared" si="14"/>
        <v/>
      </c>
      <c r="P25" s="23" t="str">
        <f t="shared" si="5"/>
        <v/>
      </c>
      <c r="Q25" s="23" t="str">
        <f t="shared" si="6"/>
        <v/>
      </c>
      <c r="R25" s="59" t="str">
        <f t="shared" si="15"/>
        <v/>
      </c>
      <c r="S25" s="23" t="str">
        <f t="shared" si="16"/>
        <v/>
      </c>
      <c r="T25" s="23" t="str">
        <f t="shared" si="7"/>
        <v/>
      </c>
      <c r="U25" s="23" t="str">
        <f t="shared" si="8"/>
        <v/>
      </c>
    </row>
    <row r="26" spans="1:21" s="26" customFormat="1" ht="12.75" x14ac:dyDescent="0.2">
      <c r="A26" s="51"/>
      <c r="B26" s="429" t="s">
        <v>14</v>
      </c>
      <c r="C26" s="357">
        <f t="shared" si="9"/>
        <v>8</v>
      </c>
      <c r="D26" s="22" t="str">
        <f t="shared" si="10"/>
        <v>d</v>
      </c>
      <c r="E26" s="185">
        <v>3700000000</v>
      </c>
      <c r="F26" s="22">
        <f t="shared" si="11"/>
        <v>6.6000000000000003E-2</v>
      </c>
      <c r="G26" s="60">
        <f t="shared" si="12"/>
        <v>1000000</v>
      </c>
      <c r="H26" s="60">
        <f t="shared" si="17"/>
        <v>10000000</v>
      </c>
      <c r="I26" s="50"/>
      <c r="J26" s="64">
        <f t="shared" si="1"/>
        <v>370</v>
      </c>
      <c r="K26" s="49" t="str">
        <f t="shared" si="2"/>
        <v>AK I</v>
      </c>
      <c r="L26" s="49" t="str">
        <f t="shared" si="3"/>
        <v>-</v>
      </c>
      <c r="M26" s="49" t="str">
        <f t="shared" si="4"/>
        <v>DR 1</v>
      </c>
      <c r="N26" s="72">
        <f>IF(E26,INDEX(RJAZ,MATCH(B26,NUK_RJAZ,0)),"")</f>
        <v>769000</v>
      </c>
      <c r="O26" s="59">
        <f t="shared" si="14"/>
        <v>4811.4434330299091</v>
      </c>
      <c r="P26" s="23" t="str">
        <f t="shared" si="5"/>
        <v>RK2</v>
      </c>
      <c r="Q26" s="23" t="str">
        <f t="shared" si="6"/>
        <v>RK3</v>
      </c>
      <c r="R26" s="59">
        <f t="shared" si="15"/>
        <v>3700</v>
      </c>
      <c r="S26" s="23" t="str">
        <f t="shared" si="16"/>
        <v>GS 1</v>
      </c>
      <c r="T26" s="23" t="str">
        <f t="shared" si="7"/>
        <v>II</v>
      </c>
      <c r="U26" s="23" t="str">
        <f t="shared" si="8"/>
        <v>II</v>
      </c>
    </row>
    <row r="27" spans="1:21" s="26" customFormat="1" ht="12.75" x14ac:dyDescent="0.2">
      <c r="A27" s="51"/>
      <c r="B27" s="434" t="s">
        <v>575</v>
      </c>
      <c r="C27" s="357">
        <f t="shared" si="9"/>
        <v>6.7</v>
      </c>
      <c r="D27" s="22" t="str">
        <f t="shared" si="10"/>
        <v>d</v>
      </c>
      <c r="E27" s="185">
        <v>10000000000</v>
      </c>
      <c r="F27" s="22">
        <f t="shared" si="11"/>
        <v>5.94E-3</v>
      </c>
      <c r="G27" s="60">
        <f t="shared" si="12"/>
        <v>10000000</v>
      </c>
      <c r="H27" s="60">
        <f t="shared" si="17"/>
        <v>100000000</v>
      </c>
      <c r="I27" s="50"/>
      <c r="J27" s="64">
        <f t="shared" si="1"/>
        <v>100</v>
      </c>
      <c r="K27" s="49" t="str">
        <f t="shared" si="2"/>
        <v>AK I</v>
      </c>
      <c r="L27" s="49" t="str">
        <f t="shared" si="3"/>
        <v>-</v>
      </c>
      <c r="M27" s="49" t="str">
        <f t="shared" si="4"/>
        <v>DR 1</v>
      </c>
      <c r="N27" s="72">
        <f t="shared" si="13"/>
        <v>18200000</v>
      </c>
      <c r="O27" s="59">
        <f t="shared" si="14"/>
        <v>549.45054945054949</v>
      </c>
      <c r="P27" s="23" t="str">
        <f t="shared" si="5"/>
        <v>RK2</v>
      </c>
      <c r="Q27" s="23" t="str">
        <f t="shared" si="6"/>
        <v>RK2</v>
      </c>
      <c r="R27" s="59">
        <f t="shared" si="15"/>
        <v>1000</v>
      </c>
      <c r="S27" s="23" t="str">
        <f t="shared" si="16"/>
        <v>GS 1</v>
      </c>
      <c r="T27" s="23" t="str">
        <f t="shared" si="7"/>
        <v>II</v>
      </c>
      <c r="U27" s="23" t="str">
        <f t="shared" si="8"/>
        <v>I</v>
      </c>
    </row>
    <row r="28" spans="1:21" s="26" customFormat="1" ht="12.75" x14ac:dyDescent="0.2">
      <c r="A28" s="51"/>
      <c r="B28" s="429" t="s">
        <v>69</v>
      </c>
      <c r="C28" s="357">
        <f t="shared" si="9"/>
        <v>9.4</v>
      </c>
      <c r="D28" s="22" t="str">
        <f t="shared" si="10"/>
        <v>d</v>
      </c>
      <c r="E28" s="185"/>
      <c r="F28" s="22">
        <f t="shared" si="11"/>
        <v>6.68E-7</v>
      </c>
      <c r="G28" s="60">
        <f t="shared" si="12"/>
        <v>10000000</v>
      </c>
      <c r="H28" s="60">
        <f t="shared" si="17"/>
        <v>100000000</v>
      </c>
      <c r="I28" s="68"/>
      <c r="J28" s="64" t="str">
        <f t="shared" si="1"/>
        <v/>
      </c>
      <c r="K28" s="49" t="str">
        <f t="shared" si="2"/>
        <v/>
      </c>
      <c r="L28" s="49" t="str">
        <f t="shared" si="3"/>
        <v/>
      </c>
      <c r="M28" s="49" t="str">
        <f t="shared" si="4"/>
        <v/>
      </c>
      <c r="N28" s="72" t="str">
        <f t="shared" si="13"/>
        <v/>
      </c>
      <c r="O28" s="59" t="str">
        <f t="shared" si="14"/>
        <v/>
      </c>
      <c r="P28" s="23" t="str">
        <f t="shared" si="5"/>
        <v/>
      </c>
      <c r="Q28" s="23" t="str">
        <f t="shared" si="6"/>
        <v/>
      </c>
      <c r="R28" s="59" t="str">
        <f t="shared" si="15"/>
        <v/>
      </c>
      <c r="S28" s="23" t="str">
        <f t="shared" si="16"/>
        <v/>
      </c>
      <c r="T28" s="23" t="str">
        <f t="shared" si="7"/>
        <v/>
      </c>
      <c r="U28" s="23" t="str">
        <f t="shared" si="8"/>
        <v/>
      </c>
    </row>
    <row r="29" spans="1:21" s="26" customFormat="1" ht="12.75" x14ac:dyDescent="0.2">
      <c r="A29" s="51"/>
      <c r="B29" s="429" t="s">
        <v>70</v>
      </c>
      <c r="C29" s="357">
        <f t="shared" si="9"/>
        <v>90.6</v>
      </c>
      <c r="D29" s="22" t="str">
        <f t="shared" si="10"/>
        <v>h</v>
      </c>
      <c r="E29" s="185"/>
      <c r="F29" s="22">
        <f t="shared" si="11"/>
        <v>3.8300000000000001E-3</v>
      </c>
      <c r="G29" s="60">
        <f t="shared" si="12"/>
        <v>1000000</v>
      </c>
      <c r="H29" s="60">
        <f t="shared" si="17"/>
        <v>10000000</v>
      </c>
      <c r="I29" s="68"/>
      <c r="J29" s="64" t="str">
        <f t="shared" si="1"/>
        <v/>
      </c>
      <c r="K29" s="49" t="str">
        <f t="shared" si="2"/>
        <v/>
      </c>
      <c r="L29" s="49" t="str">
        <f t="shared" si="3"/>
        <v/>
      </c>
      <c r="M29" s="49" t="str">
        <f t="shared" si="4"/>
        <v/>
      </c>
      <c r="N29" s="72" t="str">
        <f t="shared" si="13"/>
        <v/>
      </c>
      <c r="O29" s="59" t="str">
        <f t="shared" si="14"/>
        <v/>
      </c>
      <c r="P29" s="23" t="str">
        <f t="shared" si="5"/>
        <v/>
      </c>
      <c r="Q29" s="23" t="str">
        <f t="shared" si="6"/>
        <v/>
      </c>
      <c r="R29" s="59" t="str">
        <f t="shared" si="15"/>
        <v/>
      </c>
      <c r="S29" s="23" t="str">
        <f t="shared" si="16"/>
        <v/>
      </c>
      <c r="T29" s="23" t="str">
        <f t="shared" si="7"/>
        <v/>
      </c>
      <c r="U29" s="23" t="str">
        <f t="shared" si="8"/>
        <v/>
      </c>
    </row>
    <row r="30" spans="1:21" s="26" customFormat="1" ht="12.75" x14ac:dyDescent="0.2">
      <c r="A30" s="51"/>
      <c r="B30" s="434" t="s">
        <v>626</v>
      </c>
      <c r="C30" s="357">
        <f t="shared" si="9"/>
        <v>17</v>
      </c>
      <c r="D30" s="22" t="str">
        <f t="shared" si="10"/>
        <v>h</v>
      </c>
      <c r="E30" s="185"/>
      <c r="F30" s="22">
        <f t="shared" si="11"/>
        <v>1.0030000000000001E-2</v>
      </c>
      <c r="G30" s="60">
        <f t="shared" si="12"/>
        <v>100000</v>
      </c>
      <c r="H30" s="60">
        <f t="shared" si="17"/>
        <v>1000000</v>
      </c>
      <c r="I30" s="68"/>
      <c r="J30" s="64" t="str">
        <f t="shared" si="1"/>
        <v/>
      </c>
      <c r="K30" s="49" t="str">
        <f t="shared" si="2"/>
        <v/>
      </c>
      <c r="L30" s="49" t="str">
        <f t="shared" si="3"/>
        <v/>
      </c>
      <c r="M30" s="49" t="str">
        <f t="shared" si="4"/>
        <v/>
      </c>
      <c r="N30" s="72" t="str">
        <f t="shared" si="13"/>
        <v/>
      </c>
      <c r="O30" s="59" t="str">
        <f t="shared" si="14"/>
        <v/>
      </c>
      <c r="P30" s="23" t="str">
        <f t="shared" si="5"/>
        <v/>
      </c>
      <c r="Q30" s="23" t="str">
        <f t="shared" si="6"/>
        <v/>
      </c>
      <c r="R30" s="59" t="str">
        <f t="shared" si="15"/>
        <v/>
      </c>
      <c r="S30" s="23" t="str">
        <f t="shared" si="16"/>
        <v/>
      </c>
      <c r="T30" s="23" t="str">
        <f t="shared" si="7"/>
        <v/>
      </c>
      <c r="U30" s="23" t="str">
        <f t="shared" si="8"/>
        <v/>
      </c>
    </row>
    <row r="31" spans="1:21" s="26" customFormat="1" ht="12.75" x14ac:dyDescent="0.2">
      <c r="A31" s="51"/>
      <c r="B31" s="429" t="s">
        <v>678</v>
      </c>
      <c r="C31" s="357">
        <f t="shared" si="9"/>
        <v>64.099999999999994</v>
      </c>
      <c r="D31" s="22" t="str">
        <f t="shared" si="10"/>
        <v>h</v>
      </c>
      <c r="E31" s="185"/>
      <c r="F31" s="22">
        <f t="shared" si="11"/>
        <v>1.4E-2</v>
      </c>
      <c r="G31" s="60">
        <f t="shared" si="12"/>
        <v>10000000</v>
      </c>
      <c r="H31" s="60">
        <f t="shared" si="17"/>
        <v>100000000</v>
      </c>
      <c r="I31" s="68"/>
      <c r="J31" s="64" t="str">
        <f t="shared" si="1"/>
        <v/>
      </c>
      <c r="K31" s="49" t="str">
        <f t="shared" si="2"/>
        <v/>
      </c>
      <c r="L31" s="49" t="str">
        <f t="shared" si="3"/>
        <v/>
      </c>
      <c r="M31" s="49" t="str">
        <f t="shared" si="4"/>
        <v/>
      </c>
      <c r="N31" s="72" t="str">
        <f t="shared" si="13"/>
        <v/>
      </c>
      <c r="O31" s="59" t="str">
        <f t="shared" si="14"/>
        <v/>
      </c>
      <c r="P31" s="23" t="str">
        <f t="shared" si="5"/>
        <v/>
      </c>
      <c r="Q31" s="23" t="str">
        <f t="shared" si="6"/>
        <v/>
      </c>
      <c r="R31" s="59" t="str">
        <f t="shared" si="15"/>
        <v/>
      </c>
      <c r="S31" s="23" t="str">
        <f t="shared" si="16"/>
        <v/>
      </c>
      <c r="T31" s="23" t="str">
        <f t="shared" si="7"/>
        <v/>
      </c>
      <c r="U31" s="23" t="str">
        <f t="shared" si="8"/>
        <v/>
      </c>
    </row>
    <row r="32" spans="1:21" s="26" customFormat="1" ht="12.75" x14ac:dyDescent="0.2">
      <c r="A32" s="51"/>
      <c r="B32" s="429" t="s">
        <v>666</v>
      </c>
      <c r="C32" s="357">
        <f t="shared" si="9"/>
        <v>2.7</v>
      </c>
      <c r="D32" s="22" t="str">
        <f t="shared" si="10"/>
        <v>d</v>
      </c>
      <c r="E32" s="185"/>
      <c r="F32" s="22">
        <f t="shared" si="11"/>
        <v>6.8500000000000005E-2</v>
      </c>
      <c r="G32" s="60">
        <f t="shared" si="12"/>
        <v>1000000</v>
      </c>
      <c r="H32" s="60">
        <f t="shared" si="17"/>
        <v>10000000</v>
      </c>
      <c r="I32" s="68"/>
      <c r="J32" s="64" t="str">
        <f t="shared" si="1"/>
        <v/>
      </c>
      <c r="K32" s="49" t="str">
        <f t="shared" si="2"/>
        <v/>
      </c>
      <c r="L32" s="49" t="str">
        <f t="shared" si="3"/>
        <v/>
      </c>
      <c r="M32" s="49" t="str">
        <f t="shared" si="4"/>
        <v/>
      </c>
      <c r="N32" s="72" t="str">
        <f t="shared" si="13"/>
        <v/>
      </c>
      <c r="O32" s="59" t="str">
        <f t="shared" si="14"/>
        <v/>
      </c>
      <c r="P32" s="23" t="str">
        <f t="shared" si="5"/>
        <v/>
      </c>
      <c r="Q32" s="23" t="str">
        <f t="shared" si="6"/>
        <v/>
      </c>
      <c r="R32" s="59" t="str">
        <f t="shared" si="15"/>
        <v/>
      </c>
      <c r="S32" s="23" t="str">
        <f t="shared" si="16"/>
        <v/>
      </c>
      <c r="T32" s="23" t="str">
        <f t="shared" si="7"/>
        <v/>
      </c>
      <c r="U32" s="23" t="str">
        <f t="shared" si="8"/>
        <v/>
      </c>
    </row>
    <row r="33" spans="1:21" s="26" customFormat="1" ht="12.75" x14ac:dyDescent="0.2">
      <c r="A33" s="51"/>
      <c r="B33" s="429" t="s">
        <v>71</v>
      </c>
      <c r="C33" s="357">
        <f t="shared" si="9"/>
        <v>73.099999999999994</v>
      </c>
      <c r="D33" s="22" t="str">
        <f t="shared" si="10"/>
        <v>h</v>
      </c>
      <c r="E33" s="185"/>
      <c r="F33" s="22">
        <f t="shared" si="11"/>
        <v>1.7489999999999999E-2</v>
      </c>
      <c r="G33" s="60">
        <f t="shared" si="12"/>
        <v>1000000</v>
      </c>
      <c r="H33" s="60">
        <f t="shared" si="17"/>
        <v>10000000</v>
      </c>
      <c r="I33" s="68"/>
      <c r="J33" s="64" t="str">
        <f t="shared" si="1"/>
        <v/>
      </c>
      <c r="K33" s="49" t="str">
        <f t="shared" si="2"/>
        <v/>
      </c>
      <c r="L33" s="49" t="str">
        <f t="shared" si="3"/>
        <v/>
      </c>
      <c r="M33" s="49" t="str">
        <f t="shared" si="4"/>
        <v/>
      </c>
      <c r="N33" s="72" t="str">
        <f t="shared" si="13"/>
        <v/>
      </c>
      <c r="O33" s="59" t="str">
        <f t="shared" si="14"/>
        <v/>
      </c>
      <c r="P33" s="23" t="str">
        <f t="shared" si="5"/>
        <v/>
      </c>
      <c r="Q33" s="23" t="str">
        <f t="shared" si="6"/>
        <v/>
      </c>
      <c r="R33" s="59" t="str">
        <f t="shared" si="15"/>
        <v/>
      </c>
      <c r="S33" s="23" t="str">
        <f t="shared" si="16"/>
        <v/>
      </c>
      <c r="T33" s="23" t="str">
        <f t="shared" si="7"/>
        <v/>
      </c>
      <c r="U33" s="23" t="str">
        <f t="shared" si="8"/>
        <v/>
      </c>
    </row>
    <row r="34" spans="1:21" s="26" customFormat="1" ht="12.75" x14ac:dyDescent="0.2">
      <c r="A34" s="51"/>
      <c r="B34" s="429" t="s">
        <v>734</v>
      </c>
      <c r="C34" s="357">
        <f t="shared" si="9"/>
        <v>3.7</v>
      </c>
      <c r="D34" s="22" t="str">
        <f t="shared" si="10"/>
        <v>d</v>
      </c>
      <c r="E34" s="185"/>
      <c r="F34" s="22">
        <f t="shared" si="11"/>
        <v>0.221</v>
      </c>
      <c r="G34" s="60">
        <f t="shared" si="12"/>
        <v>100000</v>
      </c>
      <c r="H34" s="60">
        <f t="shared" si="17"/>
        <v>1000000</v>
      </c>
      <c r="I34" s="68"/>
      <c r="J34" s="64" t="str">
        <f t="shared" si="1"/>
        <v/>
      </c>
      <c r="K34" s="49" t="str">
        <f t="shared" si="2"/>
        <v/>
      </c>
      <c r="L34" s="49" t="str">
        <f t="shared" si="3"/>
        <v/>
      </c>
      <c r="M34" s="49" t="str">
        <f t="shared" si="4"/>
        <v/>
      </c>
      <c r="N34" s="72" t="str">
        <f t="shared" si="13"/>
        <v/>
      </c>
      <c r="O34" s="59" t="str">
        <f t="shared" si="14"/>
        <v/>
      </c>
      <c r="P34" s="23" t="str">
        <f t="shared" si="5"/>
        <v/>
      </c>
      <c r="Q34" s="23" t="str">
        <f t="shared" si="6"/>
        <v/>
      </c>
      <c r="R34" s="59" t="str">
        <f t="shared" si="15"/>
        <v/>
      </c>
      <c r="S34" s="23" t="str">
        <f t="shared" si="16"/>
        <v/>
      </c>
      <c r="T34" s="23" t="str">
        <f t="shared" si="7"/>
        <v/>
      </c>
      <c r="U34" s="23" t="str">
        <f t="shared" si="8"/>
        <v/>
      </c>
    </row>
    <row r="35" spans="1:21" s="47" customFormat="1" ht="12.75" x14ac:dyDescent="0.2">
      <c r="A35" s="51"/>
      <c r="B35" s="52" t="s">
        <v>43</v>
      </c>
      <c r="C35" s="363"/>
      <c r="D35" s="223"/>
      <c r="E35" s="186"/>
      <c r="F35" s="223"/>
      <c r="G35" s="61"/>
      <c r="H35" s="61"/>
      <c r="I35" s="54"/>
      <c r="J35" s="67" t="str">
        <f t="shared" si="1"/>
        <v/>
      </c>
      <c r="K35" s="53" t="str">
        <f t="shared" si="2"/>
        <v/>
      </c>
      <c r="L35" s="53" t="str">
        <f t="shared" si="3"/>
        <v/>
      </c>
      <c r="M35" s="53" t="str">
        <f t="shared" si="4"/>
        <v/>
      </c>
      <c r="N35" s="352" t="str">
        <f t="shared" si="13"/>
        <v/>
      </c>
      <c r="O35" s="67" t="str">
        <f t="shared" si="14"/>
        <v/>
      </c>
      <c r="P35" s="53" t="str">
        <f t="shared" si="5"/>
        <v/>
      </c>
      <c r="Q35" s="53" t="str">
        <f t="shared" si="6"/>
        <v/>
      </c>
      <c r="R35" s="67" t="str">
        <f>IF(E35&gt;0,E35/G35,"")</f>
        <v/>
      </c>
      <c r="S35" s="53" t="str">
        <f t="shared" si="16"/>
        <v/>
      </c>
      <c r="T35" s="53" t="str">
        <f t="shared" si="7"/>
        <v/>
      </c>
      <c r="U35" s="53" t="str">
        <f t="shared" si="8"/>
        <v/>
      </c>
    </row>
    <row r="36" spans="1:21" s="47" customFormat="1" ht="12.75" x14ac:dyDescent="0.2">
      <c r="A36" s="51"/>
      <c r="B36" s="429" t="s">
        <v>104</v>
      </c>
      <c r="C36" s="357">
        <f t="shared" si="9"/>
        <v>14.3</v>
      </c>
      <c r="D36" s="22" t="str">
        <f t="shared" si="10"/>
        <v>d</v>
      </c>
      <c r="E36" s="185"/>
      <c r="F36" s="22" t="str">
        <f t="shared" si="11"/>
        <v>&lt;0,001</v>
      </c>
      <c r="G36" s="60">
        <f t="shared" si="12"/>
        <v>100000</v>
      </c>
      <c r="H36" s="60"/>
      <c r="I36" s="191"/>
      <c r="J36" s="64" t="str">
        <f t="shared" si="1"/>
        <v/>
      </c>
      <c r="K36" s="49" t="str">
        <f t="shared" si="2"/>
        <v/>
      </c>
      <c r="L36" s="49" t="str">
        <f t="shared" si="3"/>
        <v/>
      </c>
      <c r="M36" s="49" t="str">
        <f t="shared" si="4"/>
        <v/>
      </c>
      <c r="N36" s="72" t="str">
        <f t="shared" si="13"/>
        <v/>
      </c>
      <c r="O36" s="59" t="str">
        <f t="shared" si="14"/>
        <v/>
      </c>
      <c r="P36" s="23" t="str">
        <f t="shared" si="5"/>
        <v/>
      </c>
      <c r="Q36" s="23" t="str">
        <f t="shared" si="6"/>
        <v/>
      </c>
      <c r="R36" s="59" t="str">
        <f>IF(E36&gt;0,E36/G36,"")</f>
        <v/>
      </c>
      <c r="S36" s="23" t="str">
        <f t="shared" si="16"/>
        <v/>
      </c>
      <c r="T36" s="23" t="str">
        <f t="shared" si="7"/>
        <v/>
      </c>
      <c r="U36" s="23" t="str">
        <f t="shared" si="8"/>
        <v/>
      </c>
    </row>
    <row r="37" spans="1:21" s="47" customFormat="1" ht="12.75" x14ac:dyDescent="0.2">
      <c r="A37" s="51"/>
      <c r="B37" s="429" t="s">
        <v>105</v>
      </c>
      <c r="C37" s="357">
        <f t="shared" si="9"/>
        <v>25.3</v>
      </c>
      <c r="D37" s="22" t="str">
        <f t="shared" si="10"/>
        <v>d</v>
      </c>
      <c r="E37" s="185"/>
      <c r="F37" s="22" t="str">
        <f t="shared" si="11"/>
        <v>&lt;0,001</v>
      </c>
      <c r="G37" s="60">
        <f t="shared" si="12"/>
        <v>100000000</v>
      </c>
      <c r="H37" s="60"/>
      <c r="I37" s="191"/>
      <c r="J37" s="64" t="str">
        <f t="shared" si="1"/>
        <v/>
      </c>
      <c r="K37" s="49" t="str">
        <f t="shared" si="2"/>
        <v/>
      </c>
      <c r="L37" s="49" t="str">
        <f t="shared" si="3"/>
        <v/>
      </c>
      <c r="M37" s="49" t="str">
        <f t="shared" si="4"/>
        <v/>
      </c>
      <c r="N37" s="72" t="str">
        <f t="shared" si="13"/>
        <v/>
      </c>
      <c r="O37" s="59" t="str">
        <f t="shared" si="14"/>
        <v/>
      </c>
      <c r="P37" s="23" t="str">
        <f t="shared" si="5"/>
        <v/>
      </c>
      <c r="Q37" s="23" t="str">
        <f t="shared" si="6"/>
        <v/>
      </c>
      <c r="R37" s="59" t="str">
        <f t="shared" ref="R37:R43" si="18">IF(E37&gt;0,E37/G37,"")</f>
        <v/>
      </c>
      <c r="S37" s="23" t="str">
        <f t="shared" si="16"/>
        <v/>
      </c>
      <c r="T37" s="23" t="str">
        <f t="shared" si="7"/>
        <v/>
      </c>
      <c r="U37" s="23" t="str">
        <f t="shared" si="8"/>
        <v/>
      </c>
    </row>
    <row r="38" spans="1:21" s="47" customFormat="1" ht="12.75" x14ac:dyDescent="0.2">
      <c r="A38" s="51"/>
      <c r="B38" s="434" t="s">
        <v>880</v>
      </c>
      <c r="C38" s="357">
        <f t="shared" si="9"/>
        <v>87.5</v>
      </c>
      <c r="D38" s="22" t="str">
        <f t="shared" si="10"/>
        <v>d</v>
      </c>
      <c r="E38" s="185"/>
      <c r="F38" s="22" t="str">
        <f t="shared" si="11"/>
        <v>&lt;0,001</v>
      </c>
      <c r="G38" s="60">
        <f t="shared" si="12"/>
        <v>100000000</v>
      </c>
      <c r="H38" s="60"/>
      <c r="I38" s="191"/>
      <c r="J38" s="64" t="str">
        <f t="shared" si="1"/>
        <v/>
      </c>
      <c r="K38" s="49" t="str">
        <f t="shared" si="2"/>
        <v/>
      </c>
      <c r="L38" s="49" t="str">
        <f t="shared" si="3"/>
        <v/>
      </c>
      <c r="M38" s="49" t="str">
        <f t="shared" si="4"/>
        <v/>
      </c>
      <c r="N38" s="72" t="str">
        <f t="shared" si="13"/>
        <v/>
      </c>
      <c r="O38" s="59" t="str">
        <f t="shared" si="14"/>
        <v/>
      </c>
      <c r="P38" s="23" t="str">
        <f t="shared" si="5"/>
        <v/>
      </c>
      <c r="Q38" s="23" t="str">
        <f t="shared" si="6"/>
        <v/>
      </c>
      <c r="R38" s="59" t="str">
        <f t="shared" si="18"/>
        <v/>
      </c>
      <c r="S38" s="23" t="str">
        <f t="shared" si="16"/>
        <v/>
      </c>
      <c r="T38" s="23" t="str">
        <f t="shared" si="7"/>
        <v/>
      </c>
      <c r="U38" s="23" t="str">
        <f t="shared" si="8"/>
        <v/>
      </c>
    </row>
    <row r="39" spans="1:21" s="47" customFormat="1" ht="12.75" x14ac:dyDescent="0.2">
      <c r="A39" s="51"/>
      <c r="B39" s="434" t="s">
        <v>881</v>
      </c>
      <c r="C39" s="357">
        <f t="shared" si="9"/>
        <v>27.7</v>
      </c>
      <c r="D39" s="22" t="str">
        <f t="shared" si="10"/>
        <v>d</v>
      </c>
      <c r="E39" s="185"/>
      <c r="F39" s="22">
        <f t="shared" si="11"/>
        <v>5.4400000000000004E-3</v>
      </c>
      <c r="G39" s="60">
        <f t="shared" si="12"/>
        <v>10000000</v>
      </c>
      <c r="H39" s="60"/>
      <c r="I39" s="191"/>
      <c r="J39" s="64" t="str">
        <f t="shared" si="1"/>
        <v/>
      </c>
      <c r="K39" s="49" t="str">
        <f t="shared" si="2"/>
        <v/>
      </c>
      <c r="L39" s="49" t="str">
        <f t="shared" si="3"/>
        <v/>
      </c>
      <c r="M39" s="49" t="str">
        <f t="shared" si="4"/>
        <v/>
      </c>
      <c r="N39" s="72" t="str">
        <f t="shared" si="13"/>
        <v/>
      </c>
      <c r="O39" s="59" t="str">
        <f t="shared" si="14"/>
        <v/>
      </c>
      <c r="P39" s="23" t="str">
        <f t="shared" si="5"/>
        <v/>
      </c>
      <c r="Q39" s="23" t="str">
        <f t="shared" si="6"/>
        <v/>
      </c>
      <c r="R39" s="59" t="str">
        <f t="shared" si="18"/>
        <v/>
      </c>
      <c r="S39" s="23" t="str">
        <f t="shared" si="16"/>
        <v/>
      </c>
      <c r="T39" s="23" t="str">
        <f t="shared" si="7"/>
        <v/>
      </c>
      <c r="U39" s="23" t="str">
        <f t="shared" si="8"/>
        <v/>
      </c>
    </row>
    <row r="40" spans="1:21" s="47" customFormat="1" ht="12.75" x14ac:dyDescent="0.2">
      <c r="A40" s="51"/>
      <c r="B40" s="434" t="s">
        <v>152</v>
      </c>
      <c r="C40" s="357">
        <f t="shared" si="9"/>
        <v>70.8</v>
      </c>
      <c r="D40" s="22" t="str">
        <f t="shared" si="10"/>
        <v>d</v>
      </c>
      <c r="E40" s="185"/>
      <c r="F40" s="22">
        <f t="shared" si="11"/>
        <v>0.15390000000000001</v>
      </c>
      <c r="G40" s="60">
        <f t="shared" si="12"/>
        <v>1000000</v>
      </c>
      <c r="H40" s="60"/>
      <c r="I40" s="191"/>
      <c r="J40" s="64" t="str">
        <f t="shared" si="1"/>
        <v/>
      </c>
      <c r="K40" s="49" t="str">
        <f t="shared" si="2"/>
        <v/>
      </c>
      <c r="L40" s="49" t="str">
        <f t="shared" si="3"/>
        <v/>
      </c>
      <c r="M40" s="49" t="str">
        <f t="shared" si="4"/>
        <v/>
      </c>
      <c r="N40" s="72" t="str">
        <f t="shared" si="13"/>
        <v/>
      </c>
      <c r="O40" s="59" t="str">
        <f t="shared" si="14"/>
        <v/>
      </c>
      <c r="P40" s="23" t="str">
        <f t="shared" si="5"/>
        <v/>
      </c>
      <c r="Q40" s="23" t="str">
        <f t="shared" si="6"/>
        <v/>
      </c>
      <c r="R40" s="59" t="str">
        <f t="shared" si="18"/>
        <v/>
      </c>
      <c r="S40" s="23" t="str">
        <f t="shared" si="16"/>
        <v/>
      </c>
      <c r="T40" s="23" t="str">
        <f t="shared" si="7"/>
        <v/>
      </c>
      <c r="U40" s="23" t="str">
        <f t="shared" si="8"/>
        <v/>
      </c>
    </row>
    <row r="41" spans="1:21" s="47" customFormat="1" ht="12.75" x14ac:dyDescent="0.2">
      <c r="A41" s="51"/>
      <c r="B41" s="434" t="s">
        <v>147</v>
      </c>
      <c r="C41" s="357">
        <f t="shared" si="9"/>
        <v>45.1</v>
      </c>
      <c r="D41" s="22" t="str">
        <f t="shared" si="10"/>
        <v>d</v>
      </c>
      <c r="E41" s="185"/>
      <c r="F41" s="22">
        <f t="shared" si="11"/>
        <v>0.17069999999999999</v>
      </c>
      <c r="G41" s="60">
        <f t="shared" si="12"/>
        <v>1000000</v>
      </c>
      <c r="H41" s="60"/>
      <c r="I41" s="191"/>
      <c r="J41" s="64" t="str">
        <f t="shared" si="1"/>
        <v/>
      </c>
      <c r="K41" s="49" t="str">
        <f t="shared" si="2"/>
        <v/>
      </c>
      <c r="L41" s="49" t="str">
        <f t="shared" si="3"/>
        <v/>
      </c>
      <c r="M41" s="49" t="str">
        <f t="shared" si="4"/>
        <v/>
      </c>
      <c r="N41" s="72" t="str">
        <f t="shared" si="13"/>
        <v/>
      </c>
      <c r="O41" s="59" t="str">
        <f t="shared" si="14"/>
        <v/>
      </c>
      <c r="P41" s="23" t="str">
        <f t="shared" si="5"/>
        <v/>
      </c>
      <c r="Q41" s="23" t="str">
        <f t="shared" si="6"/>
        <v/>
      </c>
      <c r="R41" s="59" t="str">
        <f t="shared" si="18"/>
        <v/>
      </c>
      <c r="S41" s="23" t="str">
        <f t="shared" si="16"/>
        <v/>
      </c>
      <c r="T41" s="23" t="str">
        <f t="shared" si="7"/>
        <v/>
      </c>
      <c r="U41" s="23" t="str">
        <f t="shared" si="8"/>
        <v/>
      </c>
    </row>
    <row r="42" spans="1:21" s="47" customFormat="1" ht="12.75" x14ac:dyDescent="0.2">
      <c r="A42" s="51"/>
      <c r="B42" s="434" t="s">
        <v>244</v>
      </c>
      <c r="C42" s="357">
        <f t="shared" si="9"/>
        <v>50.5</v>
      </c>
      <c r="D42" s="22" t="str">
        <f t="shared" si="10"/>
        <v>d</v>
      </c>
      <c r="E42" s="185"/>
      <c r="F42" s="22">
        <f t="shared" si="11"/>
        <v>1E-3</v>
      </c>
      <c r="G42" s="60">
        <f t="shared" si="12"/>
        <v>1000000</v>
      </c>
      <c r="H42" s="60"/>
      <c r="I42" s="191"/>
      <c r="J42" s="64" t="str">
        <f t="shared" si="1"/>
        <v/>
      </c>
      <c r="K42" s="49" t="str">
        <f t="shared" si="2"/>
        <v/>
      </c>
      <c r="L42" s="49" t="str">
        <f t="shared" si="3"/>
        <v/>
      </c>
      <c r="M42" s="49" t="str">
        <f t="shared" si="4"/>
        <v/>
      </c>
      <c r="N42" s="72" t="str">
        <f t="shared" si="13"/>
        <v/>
      </c>
      <c r="O42" s="59" t="str">
        <f t="shared" si="14"/>
        <v/>
      </c>
      <c r="P42" s="23" t="str">
        <f t="shared" si="5"/>
        <v/>
      </c>
      <c r="Q42" s="23" t="str">
        <f t="shared" si="6"/>
        <v/>
      </c>
      <c r="R42" s="59" t="str">
        <f t="shared" si="18"/>
        <v/>
      </c>
      <c r="S42" s="23" t="str">
        <f t="shared" si="16"/>
        <v/>
      </c>
      <c r="T42" s="23" t="str">
        <f t="shared" si="7"/>
        <v/>
      </c>
      <c r="U42" s="23" t="str">
        <f t="shared" si="8"/>
        <v/>
      </c>
    </row>
    <row r="43" spans="1:21" s="26" customFormat="1" ht="12.75" x14ac:dyDescent="0.2">
      <c r="A43" s="51"/>
      <c r="B43" s="429" t="s">
        <v>15</v>
      </c>
      <c r="C43" s="357">
        <f t="shared" si="9"/>
        <v>59.4</v>
      </c>
      <c r="D43" s="22" t="str">
        <f t="shared" si="10"/>
        <v>d</v>
      </c>
      <c r="E43" s="185"/>
      <c r="F43" s="22">
        <f t="shared" si="11"/>
        <v>3.5400000000000001E-2</v>
      </c>
      <c r="G43" s="60">
        <f t="shared" si="12"/>
        <v>1000000</v>
      </c>
      <c r="H43" s="60"/>
      <c r="I43" s="50"/>
      <c r="J43" s="64" t="str">
        <f t="shared" si="1"/>
        <v/>
      </c>
      <c r="K43" s="49" t="str">
        <f t="shared" si="2"/>
        <v/>
      </c>
      <c r="L43" s="49" t="str">
        <f t="shared" si="3"/>
        <v/>
      </c>
      <c r="M43" s="49" t="str">
        <f t="shared" si="4"/>
        <v/>
      </c>
      <c r="N43" s="72" t="str">
        <f t="shared" si="13"/>
        <v/>
      </c>
      <c r="O43" s="59" t="str">
        <f t="shared" si="14"/>
        <v/>
      </c>
      <c r="P43" s="23" t="str">
        <f t="shared" si="5"/>
        <v/>
      </c>
      <c r="Q43" s="23" t="str">
        <f t="shared" si="6"/>
        <v/>
      </c>
      <c r="R43" s="59" t="str">
        <f t="shared" si="18"/>
        <v/>
      </c>
      <c r="S43" s="23" t="str">
        <f t="shared" si="16"/>
        <v/>
      </c>
      <c r="T43" s="23" t="str">
        <f t="shared" si="7"/>
        <v/>
      </c>
      <c r="U43" s="23" t="str">
        <f t="shared" si="8"/>
        <v/>
      </c>
    </row>
    <row r="44" spans="1:21" s="56" customFormat="1" ht="12.75" x14ac:dyDescent="0.2">
      <c r="A44" s="55"/>
      <c r="B44" s="52" t="s">
        <v>44</v>
      </c>
      <c r="C44" s="363"/>
      <c r="D44" s="223"/>
      <c r="E44" s="187"/>
      <c r="F44" s="223"/>
      <c r="G44" s="61"/>
      <c r="H44" s="62"/>
      <c r="I44" s="57"/>
      <c r="J44" s="67" t="str">
        <f t="shared" si="1"/>
        <v/>
      </c>
      <c r="K44" s="52" t="str">
        <f t="shared" si="2"/>
        <v/>
      </c>
      <c r="L44" s="52" t="str">
        <f t="shared" si="3"/>
        <v/>
      </c>
      <c r="M44" s="52" t="str">
        <f t="shared" si="4"/>
        <v/>
      </c>
      <c r="N44" s="352" t="str">
        <f t="shared" si="13"/>
        <v/>
      </c>
      <c r="O44" s="67" t="str">
        <f t="shared" si="14"/>
        <v/>
      </c>
      <c r="P44" s="53" t="str">
        <f t="shared" si="5"/>
        <v/>
      </c>
      <c r="Q44" s="53" t="str">
        <f t="shared" si="6"/>
        <v/>
      </c>
      <c r="R44" s="67" t="str">
        <f>IF(E44&gt;0,E44/G44,"")</f>
        <v/>
      </c>
      <c r="S44" s="53" t="str">
        <f t="shared" si="16"/>
        <v/>
      </c>
      <c r="T44" s="52" t="str">
        <f t="shared" si="7"/>
        <v/>
      </c>
      <c r="U44" s="52" t="str">
        <f t="shared" si="8"/>
        <v/>
      </c>
    </row>
    <row r="45" spans="1:21" s="56" customFormat="1" ht="12.75" x14ac:dyDescent="0.2">
      <c r="A45" s="55"/>
      <c r="B45" s="435" t="s">
        <v>86</v>
      </c>
      <c r="C45" s="357">
        <f t="shared" si="9"/>
        <v>12.3</v>
      </c>
      <c r="D45" s="22" t="str">
        <f t="shared" si="10"/>
        <v>a</v>
      </c>
      <c r="E45" s="205"/>
      <c r="F45" s="22" t="str">
        <f t="shared" si="11"/>
        <v xml:space="preserve">&lt;0.001 </v>
      </c>
      <c r="G45" s="60">
        <f t="shared" si="12"/>
        <v>1000000000</v>
      </c>
      <c r="H45" s="204"/>
      <c r="I45" s="207">
        <f t="shared" ref="I45:I54" si="19">G45*1000</f>
        <v>1000000000000</v>
      </c>
      <c r="J45" s="64" t="str">
        <f>IF(E45&gt;0,IF(H45,E45/H45,IF(I45,E45/I45,E45/#REF!)),"")</f>
        <v/>
      </c>
      <c r="K45" s="49" t="str">
        <f t="shared" si="2"/>
        <v/>
      </c>
      <c r="L45" s="49" t="str">
        <f t="shared" si="3"/>
        <v/>
      </c>
      <c r="M45" s="49" t="str">
        <f t="shared" si="4"/>
        <v/>
      </c>
      <c r="N45" s="72" t="str">
        <f t="shared" si="13"/>
        <v/>
      </c>
      <c r="O45" s="59" t="str">
        <f t="shared" si="14"/>
        <v/>
      </c>
      <c r="P45" s="23" t="str">
        <f t="shared" si="5"/>
        <v/>
      </c>
      <c r="Q45" s="23" t="str">
        <f t="shared" si="6"/>
        <v/>
      </c>
      <c r="R45" s="59" t="str">
        <f>IF(E45&gt;0,E45/#REF!,"")</f>
        <v/>
      </c>
      <c r="S45" s="23" t="str">
        <f t="shared" si="16"/>
        <v/>
      </c>
      <c r="T45" s="23" t="str">
        <f t="shared" si="7"/>
        <v/>
      </c>
      <c r="U45" s="23" t="str">
        <f t="shared" si="8"/>
        <v/>
      </c>
    </row>
    <row r="46" spans="1:21" s="56" customFormat="1" ht="12.75" x14ac:dyDescent="0.2">
      <c r="A46" s="55"/>
      <c r="B46" s="435" t="s">
        <v>882</v>
      </c>
      <c r="C46" s="357">
        <f t="shared" si="9"/>
        <v>5730</v>
      </c>
      <c r="D46" s="22" t="str">
        <f t="shared" si="10"/>
        <v>a</v>
      </c>
      <c r="E46" s="205"/>
      <c r="F46" s="22" t="str">
        <f t="shared" si="11"/>
        <v>&lt;0,001</v>
      </c>
      <c r="G46" s="60">
        <f t="shared" si="12"/>
        <v>10000000</v>
      </c>
      <c r="H46" s="204"/>
      <c r="I46" s="207">
        <f t="shared" si="19"/>
        <v>10000000000</v>
      </c>
      <c r="J46" s="64" t="str">
        <f>IF(E46&gt;0,IF(H46,E46/H46,IF(I46,E46/I46,E46/#REF!)),"")</f>
        <v/>
      </c>
      <c r="K46" s="49" t="str">
        <f t="shared" si="2"/>
        <v/>
      </c>
      <c r="L46" s="49" t="str">
        <f t="shared" si="3"/>
        <v/>
      </c>
      <c r="M46" s="49" t="str">
        <f t="shared" si="4"/>
        <v/>
      </c>
      <c r="N46" s="72" t="str">
        <f t="shared" si="13"/>
        <v/>
      </c>
      <c r="O46" s="59" t="str">
        <f t="shared" si="14"/>
        <v/>
      </c>
      <c r="P46" s="23" t="str">
        <f t="shared" si="5"/>
        <v/>
      </c>
      <c r="Q46" s="23" t="str">
        <f t="shared" si="6"/>
        <v/>
      </c>
      <c r="R46" s="59" t="str">
        <f>IF(E46&gt;0,E46/#REF!,"")</f>
        <v/>
      </c>
      <c r="S46" s="23" t="str">
        <f t="shared" si="16"/>
        <v/>
      </c>
      <c r="T46" s="23" t="str">
        <f t="shared" si="7"/>
        <v/>
      </c>
      <c r="U46" s="23" t="str">
        <f t="shared" si="8"/>
        <v/>
      </c>
    </row>
    <row r="47" spans="1:21" s="56" customFormat="1" ht="12.75" x14ac:dyDescent="0.2">
      <c r="A47" s="55"/>
      <c r="B47" s="435" t="s">
        <v>97</v>
      </c>
      <c r="C47" s="357">
        <f t="shared" si="9"/>
        <v>2.6019999999999999</v>
      </c>
      <c r="D47" s="22" t="str">
        <f t="shared" si="10"/>
        <v>a</v>
      </c>
      <c r="E47" s="205"/>
      <c r="F47" s="22">
        <f t="shared" si="11"/>
        <v>0.33300000000000002</v>
      </c>
      <c r="G47" s="60">
        <f t="shared" si="12"/>
        <v>1000000</v>
      </c>
      <c r="H47" s="204"/>
      <c r="I47" s="207">
        <f t="shared" si="19"/>
        <v>1000000000</v>
      </c>
      <c r="J47" s="64" t="str">
        <f>IF(E47&gt;0,IF(H47,E47/H47,IF(I47,E47/I47,E47/#REF!)),"")</f>
        <v/>
      </c>
      <c r="K47" s="49" t="str">
        <f t="shared" si="2"/>
        <v/>
      </c>
      <c r="L47" s="49" t="str">
        <f t="shared" si="3"/>
        <v/>
      </c>
      <c r="M47" s="49" t="str">
        <f t="shared" si="4"/>
        <v/>
      </c>
      <c r="N47" s="72" t="str">
        <f t="shared" si="13"/>
        <v/>
      </c>
      <c r="O47" s="59" t="str">
        <f t="shared" si="14"/>
        <v/>
      </c>
      <c r="P47" s="23" t="str">
        <f t="shared" si="5"/>
        <v/>
      </c>
      <c r="Q47" s="23" t="str">
        <f t="shared" si="6"/>
        <v/>
      </c>
      <c r="R47" s="59" t="str">
        <f>IF(E47&gt;0,E47/#REF!,"")</f>
        <v/>
      </c>
      <c r="S47" s="23" t="str">
        <f t="shared" si="16"/>
        <v/>
      </c>
      <c r="T47" s="23" t="str">
        <f t="shared" si="7"/>
        <v/>
      </c>
      <c r="U47" s="23" t="str">
        <f t="shared" si="8"/>
        <v/>
      </c>
    </row>
    <row r="48" spans="1:21" s="56" customFormat="1" ht="12.75" x14ac:dyDescent="0.2">
      <c r="A48" s="55"/>
      <c r="B48" s="435" t="s">
        <v>883</v>
      </c>
      <c r="C48" s="357">
        <f t="shared" si="9"/>
        <v>300000</v>
      </c>
      <c r="D48" s="22" t="str">
        <f t="shared" si="10"/>
        <v>a</v>
      </c>
      <c r="E48" s="205"/>
      <c r="F48" s="22" t="str">
        <f t="shared" si="11"/>
        <v>&lt;0,001</v>
      </c>
      <c r="G48" s="60">
        <f t="shared" si="12"/>
        <v>1000000</v>
      </c>
      <c r="H48" s="204"/>
      <c r="I48" s="207">
        <f t="shared" si="19"/>
        <v>1000000000</v>
      </c>
      <c r="J48" s="64" t="str">
        <f>IF(E48&gt;0,IF(H48,E48/H48,IF(I48,E48/I48,E48/#REF!)),"")</f>
        <v/>
      </c>
      <c r="K48" s="49" t="str">
        <f t="shared" si="2"/>
        <v/>
      </c>
      <c r="L48" s="49" t="str">
        <f t="shared" si="3"/>
        <v/>
      </c>
      <c r="M48" s="49" t="str">
        <f t="shared" si="4"/>
        <v/>
      </c>
      <c r="N48" s="72" t="str">
        <f t="shared" si="13"/>
        <v/>
      </c>
      <c r="O48" s="59" t="str">
        <f t="shared" si="14"/>
        <v/>
      </c>
      <c r="P48" s="23" t="str">
        <f t="shared" si="5"/>
        <v/>
      </c>
      <c r="Q48" s="23" t="str">
        <f t="shared" si="6"/>
        <v/>
      </c>
      <c r="R48" s="59" t="str">
        <f>IF(E48&gt;0,E48/#REF!,"")</f>
        <v/>
      </c>
      <c r="S48" s="23" t="str">
        <f t="shared" si="16"/>
        <v/>
      </c>
      <c r="T48" s="23" t="str">
        <f t="shared" si="7"/>
        <v/>
      </c>
      <c r="U48" s="23" t="str">
        <f t="shared" si="8"/>
        <v/>
      </c>
    </row>
    <row r="49" spans="1:28" s="56" customFormat="1" ht="12.75" x14ac:dyDescent="0.2">
      <c r="A49" s="55"/>
      <c r="B49" s="435" t="s">
        <v>884</v>
      </c>
      <c r="C49" s="357">
        <f t="shared" si="9"/>
        <v>1300000000</v>
      </c>
      <c r="D49" s="22" t="str">
        <f t="shared" si="10"/>
        <v>a</v>
      </c>
      <c r="E49" s="205"/>
      <c r="F49" s="22">
        <f t="shared" si="11"/>
        <v>2.1100000000000001E-2</v>
      </c>
      <c r="G49" s="60">
        <f t="shared" si="12"/>
        <v>1000000</v>
      </c>
      <c r="H49" s="204"/>
      <c r="I49" s="207">
        <f t="shared" si="19"/>
        <v>1000000000</v>
      </c>
      <c r="J49" s="64" t="str">
        <f>IF(E49&gt;0,IF(H49,E49/H49,IF(I49,E49/I49,E49/#REF!)),"")</f>
        <v/>
      </c>
      <c r="K49" s="49" t="str">
        <f t="shared" si="2"/>
        <v/>
      </c>
      <c r="L49" s="49" t="str">
        <f t="shared" si="3"/>
        <v/>
      </c>
      <c r="M49" s="49" t="str">
        <f t="shared" si="4"/>
        <v/>
      </c>
      <c r="N49" s="72" t="str">
        <f t="shared" si="13"/>
        <v/>
      </c>
      <c r="O49" s="59" t="str">
        <f t="shared" si="14"/>
        <v/>
      </c>
      <c r="P49" s="23" t="str">
        <f t="shared" si="5"/>
        <v/>
      </c>
      <c r="Q49" s="23" t="str">
        <f t="shared" si="6"/>
        <v/>
      </c>
      <c r="R49" s="59" t="str">
        <f>IF(E49&gt;0,E49/#REF!,"")</f>
        <v/>
      </c>
      <c r="S49" s="23" t="str">
        <f t="shared" si="16"/>
        <v/>
      </c>
      <c r="T49" s="23" t="str">
        <f t="shared" si="7"/>
        <v/>
      </c>
      <c r="U49" s="23" t="str">
        <f t="shared" si="8"/>
        <v/>
      </c>
    </row>
    <row r="50" spans="1:28" s="56" customFormat="1" ht="12.75" x14ac:dyDescent="0.2">
      <c r="A50" s="55"/>
      <c r="B50" s="435" t="s">
        <v>121</v>
      </c>
      <c r="C50" s="357">
        <f t="shared" si="9"/>
        <v>163</v>
      </c>
      <c r="D50" s="22" t="str">
        <f t="shared" si="10"/>
        <v>d</v>
      </c>
      <c r="E50" s="205"/>
      <c r="F50" s="22" t="str">
        <f t="shared" si="11"/>
        <v>&lt;0,001</v>
      </c>
      <c r="G50" s="60">
        <f t="shared" si="12"/>
        <v>10000000</v>
      </c>
      <c r="H50" s="204"/>
      <c r="I50" s="207">
        <f t="shared" si="19"/>
        <v>10000000000</v>
      </c>
      <c r="J50" s="64" t="str">
        <f>IF(E50&gt;0,IF(H50,E50/H50,IF(I50,E50/I50,E50/#REF!)),"")</f>
        <v/>
      </c>
      <c r="K50" s="49" t="str">
        <f t="shared" si="2"/>
        <v/>
      </c>
      <c r="L50" s="49" t="str">
        <f t="shared" si="3"/>
        <v/>
      </c>
      <c r="M50" s="49" t="str">
        <f t="shared" si="4"/>
        <v/>
      </c>
      <c r="N50" s="72" t="str">
        <f t="shared" si="13"/>
        <v/>
      </c>
      <c r="O50" s="59" t="str">
        <f t="shared" si="14"/>
        <v/>
      </c>
      <c r="P50" s="23" t="str">
        <f t="shared" si="5"/>
        <v/>
      </c>
      <c r="Q50" s="23" t="str">
        <f t="shared" si="6"/>
        <v/>
      </c>
      <c r="R50" s="59" t="str">
        <f>IF(E50&gt;0,E50/#REF!,"")</f>
        <v/>
      </c>
      <c r="S50" s="23" t="str">
        <f t="shared" si="16"/>
        <v/>
      </c>
      <c r="T50" s="23" t="str">
        <f t="shared" si="7"/>
        <v/>
      </c>
      <c r="U50" s="23" t="str">
        <f t="shared" si="8"/>
        <v/>
      </c>
    </row>
    <row r="51" spans="1:28" s="56" customFormat="1" ht="12.75" x14ac:dyDescent="0.2">
      <c r="A51" s="55"/>
      <c r="B51" s="435" t="s">
        <v>170</v>
      </c>
      <c r="C51" s="357">
        <f t="shared" si="9"/>
        <v>244</v>
      </c>
      <c r="D51" s="22" t="str">
        <f t="shared" si="10"/>
        <v>d</v>
      </c>
      <c r="E51" s="205"/>
      <c r="F51" s="22">
        <f t="shared" si="11"/>
        <v>8.48E-2</v>
      </c>
      <c r="G51" s="60">
        <f t="shared" si="12"/>
        <v>1000000</v>
      </c>
      <c r="H51" s="204"/>
      <c r="I51" s="207">
        <f t="shared" si="19"/>
        <v>1000000000</v>
      </c>
      <c r="J51" s="64" t="str">
        <f>IF(E51&gt;0,IF(H51,E51/H51,IF(I51,E51/I51,E51/#REF!)),"")</f>
        <v/>
      </c>
      <c r="K51" s="49" t="str">
        <f t="shared" si="2"/>
        <v/>
      </c>
      <c r="L51" s="49" t="str">
        <f t="shared" si="3"/>
        <v/>
      </c>
      <c r="M51" s="49" t="str">
        <f t="shared" si="4"/>
        <v/>
      </c>
      <c r="N51" s="72" t="str">
        <f t="shared" si="13"/>
        <v/>
      </c>
      <c r="O51" s="59" t="str">
        <f t="shared" si="14"/>
        <v/>
      </c>
      <c r="P51" s="23" t="str">
        <f t="shared" si="5"/>
        <v/>
      </c>
      <c r="Q51" s="23" t="str">
        <f t="shared" si="6"/>
        <v/>
      </c>
      <c r="R51" s="59" t="str">
        <f>IF(E51&gt;0,E51/#REF!,"")</f>
        <v/>
      </c>
      <c r="S51" s="23" t="str">
        <f t="shared" si="16"/>
        <v/>
      </c>
      <c r="T51" s="23" t="str">
        <f t="shared" si="7"/>
        <v/>
      </c>
      <c r="U51" s="23" t="str">
        <f t="shared" si="8"/>
        <v/>
      </c>
    </row>
    <row r="52" spans="1:28" s="56" customFormat="1" ht="12.75" x14ac:dyDescent="0.2">
      <c r="A52" s="55"/>
      <c r="B52" s="429" t="s">
        <v>72</v>
      </c>
      <c r="C52" s="357">
        <f t="shared" si="9"/>
        <v>0</v>
      </c>
      <c r="D52" s="22">
        <f t="shared" si="10"/>
        <v>0</v>
      </c>
      <c r="E52" s="185"/>
      <c r="F52" s="22">
        <f t="shared" si="11"/>
        <v>0.15809999999999999</v>
      </c>
      <c r="G52" s="60">
        <f t="shared" si="12"/>
        <v>100000</v>
      </c>
      <c r="H52" s="60"/>
      <c r="I52" s="207">
        <f t="shared" si="19"/>
        <v>100000000</v>
      </c>
      <c r="J52" s="64" t="str">
        <f>IF(E52&gt;0,IF(H52,E52/H52,IF(I52,E52/I52,E52/#REF!)),"")</f>
        <v/>
      </c>
      <c r="K52" s="49" t="str">
        <f t="shared" si="2"/>
        <v/>
      </c>
      <c r="L52" s="49" t="str">
        <f t="shared" si="3"/>
        <v/>
      </c>
      <c r="M52" s="49" t="str">
        <f t="shared" si="4"/>
        <v/>
      </c>
      <c r="N52" s="72" t="str">
        <f t="shared" si="13"/>
        <v/>
      </c>
      <c r="O52" s="59" t="str">
        <f t="shared" si="14"/>
        <v/>
      </c>
      <c r="P52" s="23" t="str">
        <f t="shared" si="5"/>
        <v/>
      </c>
      <c r="Q52" s="23" t="str">
        <f t="shared" si="6"/>
        <v/>
      </c>
      <c r="R52" s="59" t="str">
        <f>IF(E52&gt;0,E52/#REF!,"")</f>
        <v/>
      </c>
      <c r="S52" s="23" t="str">
        <f t="shared" si="16"/>
        <v/>
      </c>
      <c r="T52" s="23" t="str">
        <f t="shared" si="7"/>
        <v/>
      </c>
      <c r="U52" s="23" t="str">
        <f t="shared" si="8"/>
        <v/>
      </c>
    </row>
    <row r="53" spans="1:28" s="56" customFormat="1" ht="12.75" x14ac:dyDescent="0.2">
      <c r="A53" s="55"/>
      <c r="B53" s="434" t="s">
        <v>201</v>
      </c>
      <c r="C53" s="357">
        <f t="shared" si="9"/>
        <v>120</v>
      </c>
      <c r="D53" s="22" t="str">
        <f t="shared" si="10"/>
        <v>d</v>
      </c>
      <c r="E53" s="185"/>
      <c r="F53" s="22">
        <f t="shared" si="11"/>
        <v>6.5799999999999997E-2</v>
      </c>
      <c r="G53" s="60">
        <f t="shared" si="12"/>
        <v>1000000</v>
      </c>
      <c r="H53" s="60"/>
      <c r="I53" s="207">
        <f t="shared" si="19"/>
        <v>1000000000</v>
      </c>
      <c r="J53" s="64" t="str">
        <f>IF(E53&gt;0,IF(H53,E53/H53,IF(I53,E53/I53,E53/#REF!)),"")</f>
        <v/>
      </c>
      <c r="K53" s="49" t="str">
        <f t="shared" si="2"/>
        <v/>
      </c>
      <c r="L53" s="49" t="str">
        <f t="shared" si="3"/>
        <v/>
      </c>
      <c r="M53" s="49" t="str">
        <f t="shared" si="4"/>
        <v/>
      </c>
      <c r="N53" s="72" t="str">
        <f t="shared" si="13"/>
        <v/>
      </c>
      <c r="O53" s="59" t="str">
        <f t="shared" si="14"/>
        <v/>
      </c>
      <c r="P53" s="23" t="str">
        <f t="shared" si="5"/>
        <v/>
      </c>
      <c r="Q53" s="23" t="str">
        <f t="shared" si="6"/>
        <v/>
      </c>
      <c r="R53" s="59" t="str">
        <f>IF(E53&gt;0,E53/#REF!,"")</f>
        <v/>
      </c>
      <c r="S53" s="23" t="str">
        <f t="shared" si="16"/>
        <v/>
      </c>
      <c r="T53" s="23" t="str">
        <f t="shared" si="7"/>
        <v/>
      </c>
      <c r="U53" s="23" t="str">
        <f t="shared" si="8"/>
        <v/>
      </c>
    </row>
    <row r="54" spans="1:28" s="56" customFormat="1" ht="12.75" x14ac:dyDescent="0.2">
      <c r="A54" s="55"/>
      <c r="B54" s="436" t="s">
        <v>988</v>
      </c>
      <c r="C54" s="357" t="e">
        <f t="shared" si="9"/>
        <v>#N/A</v>
      </c>
      <c r="D54" s="22" t="e">
        <f t="shared" si="10"/>
        <v>#N/A</v>
      </c>
      <c r="E54" s="185"/>
      <c r="F54" s="22">
        <f t="shared" si="11"/>
        <v>1E-3</v>
      </c>
      <c r="G54" s="60" t="e">
        <f>INDEX(Freigrenze,MATCH(B54,NUK_StrlSchV,0))</f>
        <v>#N/A</v>
      </c>
      <c r="H54" s="60"/>
      <c r="I54" s="207" t="e">
        <f t="shared" si="19"/>
        <v>#N/A</v>
      </c>
      <c r="J54" s="64" t="str">
        <f>IF(E54&gt;0,IF(H54,E54/H54,IF(I54,E54/I54,E54/#REF!)),"")</f>
        <v/>
      </c>
      <c r="K54" s="49" t="str">
        <f t="shared" si="2"/>
        <v/>
      </c>
      <c r="L54" s="49" t="str">
        <f t="shared" si="3"/>
        <v/>
      </c>
      <c r="M54" s="49" t="str">
        <f t="shared" si="4"/>
        <v/>
      </c>
      <c r="N54" s="72" t="str">
        <f t="shared" si="13"/>
        <v/>
      </c>
      <c r="O54" s="59" t="str">
        <f t="shared" si="14"/>
        <v/>
      </c>
      <c r="P54" s="23" t="str">
        <f t="shared" si="5"/>
        <v/>
      </c>
      <c r="Q54" s="23" t="str">
        <f t="shared" si="6"/>
        <v/>
      </c>
      <c r="R54" s="59" t="str">
        <f>IF(E54&gt;0,E54/#REF!,"")</f>
        <v/>
      </c>
      <c r="S54" s="23" t="str">
        <f t="shared" si="16"/>
        <v/>
      </c>
      <c r="T54" s="23" t="str">
        <f t="shared" si="7"/>
        <v/>
      </c>
      <c r="U54" s="23" t="str">
        <f t="shared" si="8"/>
        <v/>
      </c>
    </row>
    <row r="55" spans="1:28" s="208" customFormat="1" ht="12.75" x14ac:dyDescent="0.2">
      <c r="A55" s="206"/>
      <c r="B55" s="429" t="s">
        <v>151</v>
      </c>
      <c r="C55" s="357">
        <f t="shared" si="9"/>
        <v>271.3</v>
      </c>
      <c r="D55" s="22" t="str">
        <f t="shared" si="10"/>
        <v>d</v>
      </c>
      <c r="E55" s="185"/>
      <c r="F55" s="22">
        <f t="shared" si="11"/>
        <v>2.0500000000000001E-2</v>
      </c>
      <c r="G55" s="60">
        <f t="shared" si="12"/>
        <v>1000000</v>
      </c>
      <c r="H55" s="60"/>
      <c r="I55" s="207">
        <f>G55*1000</f>
        <v>1000000000</v>
      </c>
      <c r="J55" s="64" t="str">
        <f>IF(E55&gt;0,IF(H55,E55/H55,IF(I55,E55/I55,E55/#REF!)),"")</f>
        <v/>
      </c>
      <c r="K55" s="49" t="str">
        <f t="shared" si="2"/>
        <v/>
      </c>
      <c r="L55" s="49" t="str">
        <f t="shared" si="3"/>
        <v/>
      </c>
      <c r="M55" s="49" t="str">
        <f t="shared" si="4"/>
        <v/>
      </c>
      <c r="N55" s="72" t="str">
        <f t="shared" si="13"/>
        <v/>
      </c>
      <c r="O55" s="59" t="str">
        <f t="shared" si="14"/>
        <v/>
      </c>
      <c r="P55" s="23" t="str">
        <f t="shared" si="5"/>
        <v/>
      </c>
      <c r="Q55" s="23" t="str">
        <f t="shared" si="6"/>
        <v/>
      </c>
      <c r="R55" s="59" t="str">
        <f>IF(E55&gt;0,E55/#REF!,"")</f>
        <v/>
      </c>
      <c r="S55" s="23" t="str">
        <f t="shared" si="16"/>
        <v/>
      </c>
      <c r="T55" s="23" t="str">
        <f t="shared" si="7"/>
        <v/>
      </c>
      <c r="U55" s="23" t="str">
        <f t="shared" si="8"/>
        <v/>
      </c>
    </row>
    <row r="56" spans="1:28" s="26" customFormat="1" ht="13.5" thickBot="1" x14ac:dyDescent="0.25">
      <c r="A56" s="47"/>
      <c r="B56" s="434" t="s">
        <v>804</v>
      </c>
      <c r="C56" s="357">
        <f t="shared" si="9"/>
        <v>432.6</v>
      </c>
      <c r="D56" s="22" t="str">
        <f t="shared" si="10"/>
        <v>a</v>
      </c>
      <c r="E56" s="188"/>
      <c r="F56" s="22">
        <f t="shared" si="11"/>
        <v>7.3000000000000001E-3</v>
      </c>
      <c r="G56" s="60">
        <f t="shared" si="12"/>
        <v>10000</v>
      </c>
      <c r="H56" s="63"/>
      <c r="I56" s="190">
        <f>G56*1000</f>
        <v>10000000</v>
      </c>
      <c r="J56" s="64" t="str">
        <f>IF(E56&gt;0,IF(H56,E56/H56,IF(I56,E56/I56,E56/#REF!)),"")</f>
        <v/>
      </c>
      <c r="K56" s="49" t="str">
        <f t="shared" si="2"/>
        <v/>
      </c>
      <c r="L56" s="49" t="str">
        <f t="shared" si="3"/>
        <v/>
      </c>
      <c r="M56" s="49" t="str">
        <f t="shared" si="4"/>
        <v/>
      </c>
      <c r="N56" s="72" t="str">
        <f t="shared" si="13"/>
        <v/>
      </c>
      <c r="O56" s="59" t="str">
        <f t="shared" si="14"/>
        <v/>
      </c>
      <c r="P56" s="23" t="str">
        <f t="shared" si="5"/>
        <v/>
      </c>
      <c r="Q56" s="23" t="str">
        <f t="shared" si="6"/>
        <v/>
      </c>
      <c r="R56" s="59" t="str">
        <f>IF(E56&gt;0,E56/#REF!,"")</f>
        <v/>
      </c>
      <c r="S56" s="23" t="str">
        <f t="shared" si="16"/>
        <v/>
      </c>
      <c r="T56" s="23" t="str">
        <f t="shared" si="7"/>
        <v/>
      </c>
      <c r="U56" s="23" t="str">
        <f t="shared" si="8"/>
        <v/>
      </c>
    </row>
    <row r="57" spans="1:28" s="31" customFormat="1" ht="16.5" thickBot="1" x14ac:dyDescent="0.3">
      <c r="A57" s="27"/>
      <c r="B57" s="28"/>
      <c r="C57" s="358"/>
      <c r="D57" s="28"/>
      <c r="E57" s="29"/>
      <c r="F57" s="34"/>
      <c r="G57" s="30"/>
      <c r="H57" s="30"/>
      <c r="I57" s="69" t="s">
        <v>67</v>
      </c>
      <c r="J57" s="65">
        <f>SUM(J11:J56)</f>
        <v>470</v>
      </c>
      <c r="K57" s="45" t="str">
        <f>IF(J57&lt;10000,"AK I",IF(J57&gt;10000000,IF(J57&gt;10000000000,"AK IV","AKIII"),"AK II"))</f>
        <v>AK I</v>
      </c>
      <c r="L57" s="45" t="str">
        <f>IF(K57="AK I","-",IF(K57="AK II","BR 1",IF(K57="AK III","BR 2","BR 3")))</f>
        <v>-</v>
      </c>
      <c r="M57" s="45" t="str">
        <f>IF(K57="AK I","DR 1","DR 2/3")</f>
        <v>DR 1</v>
      </c>
      <c r="N57" s="353"/>
      <c r="O57" s="337">
        <f>SUM(O11:O56)</f>
        <v>5360.8939824804584</v>
      </c>
      <c r="P57" s="46" t="str">
        <f>INDEX(RK,MATCH(($O57*0.0001),K,1))</f>
        <v>RK2</v>
      </c>
      <c r="Q57" s="46" t="str">
        <f>INDEX(RK,MATCH(($O57*0.001),K,1))</f>
        <v>RK3</v>
      </c>
      <c r="R57" s="66">
        <f>SUM(R11:R56)</f>
        <v>4700</v>
      </c>
      <c r="S57" s="46" t="str">
        <f>IF($R57,INDEX(GS,MATCH($R57,X,1)),"")</f>
        <v>GS 1</v>
      </c>
      <c r="T57" s="46" t="str">
        <f>IF(R57&gt;100000,"III","II")</f>
        <v>II</v>
      </c>
      <c r="U57" s="46" t="str">
        <f>IF(R57&lt;=1000,"I",T57)</f>
        <v>II</v>
      </c>
    </row>
    <row r="58" spans="1:28" s="31" customFormat="1" x14ac:dyDescent="0.25">
      <c r="A58" s="27"/>
      <c r="B58" s="401"/>
      <c r="C58" s="402"/>
      <c r="D58" s="401"/>
      <c r="E58" s="403"/>
      <c r="F58" s="404"/>
      <c r="G58" s="405"/>
      <c r="H58" s="405"/>
      <c r="I58" s="415"/>
      <c r="J58" s="416"/>
      <c r="K58" s="417"/>
      <c r="L58" s="417"/>
      <c r="M58" s="417"/>
      <c r="N58" s="406"/>
      <c r="O58" s="407"/>
      <c r="P58" s="408"/>
      <c r="Q58" s="408"/>
      <c r="R58" s="409"/>
      <c r="S58" s="408"/>
      <c r="T58" s="408"/>
      <c r="U58" s="408"/>
    </row>
    <row r="59" spans="1:28" s="421" customFormat="1" x14ac:dyDescent="0.25">
      <c r="B59" s="410"/>
      <c r="C59" s="411"/>
      <c r="D59" s="410"/>
      <c r="E59" s="412"/>
      <c r="F59" s="413"/>
      <c r="G59" s="414"/>
      <c r="H59" s="414"/>
      <c r="I59" s="415"/>
      <c r="J59" s="416"/>
      <c r="K59" s="417"/>
      <c r="L59" s="417"/>
      <c r="M59" s="417"/>
      <c r="N59" s="417"/>
      <c r="O59" s="418"/>
      <c r="P59" s="417"/>
      <c r="Q59" s="417"/>
      <c r="R59" s="416"/>
      <c r="S59" s="417"/>
      <c r="T59" s="417"/>
      <c r="U59" s="417"/>
    </row>
    <row r="60" spans="1:28" s="421" customFormat="1" x14ac:dyDescent="0.25">
      <c r="B60" s="410"/>
      <c r="C60" s="411"/>
      <c r="D60" s="410"/>
      <c r="E60" s="412"/>
      <c r="F60" s="413"/>
      <c r="G60" s="414"/>
      <c r="H60" s="414"/>
      <c r="I60" s="415"/>
      <c r="J60" s="416"/>
      <c r="K60" s="417"/>
      <c r="L60" s="417"/>
      <c r="M60" s="417"/>
      <c r="N60" s="417"/>
      <c r="O60" s="418"/>
      <c r="P60" s="417"/>
      <c r="Q60" s="417"/>
      <c r="R60" s="416"/>
      <c r="S60" s="417"/>
      <c r="T60" s="417"/>
      <c r="U60" s="417"/>
    </row>
    <row r="61" spans="1:28" s="420" customFormat="1" x14ac:dyDescent="0.25">
      <c r="A61" s="410"/>
      <c r="B61" s="422"/>
      <c r="C61" s="423"/>
      <c r="D61" s="422"/>
      <c r="E61" s="424"/>
      <c r="F61" s="425"/>
      <c r="G61" s="439"/>
      <c r="H61" s="439"/>
      <c r="I61" s="439"/>
      <c r="J61" s="425"/>
      <c r="K61" s="419"/>
      <c r="L61" s="419"/>
      <c r="M61" s="419"/>
      <c r="N61" s="419"/>
      <c r="O61" s="419"/>
      <c r="P61" s="419"/>
      <c r="Q61" s="419"/>
      <c r="R61" s="419"/>
    </row>
    <row r="62" spans="1:28" s="420" customFormat="1" x14ac:dyDescent="0.25">
      <c r="A62" s="426"/>
      <c r="C62" s="427"/>
      <c r="E62" s="424"/>
      <c r="V62" s="425"/>
      <c r="W62" s="428"/>
      <c r="X62" s="428"/>
      <c r="Y62" s="425"/>
      <c r="Z62" s="419"/>
      <c r="AA62" s="419"/>
      <c r="AB62" s="419"/>
    </row>
    <row r="63" spans="1:28" s="420" customFormat="1" x14ac:dyDescent="0.25">
      <c r="A63" s="426"/>
      <c r="C63" s="427"/>
      <c r="E63" s="424"/>
      <c r="V63" s="425"/>
      <c r="W63" s="428"/>
      <c r="X63" s="428"/>
      <c r="Y63" s="425"/>
      <c r="Z63" s="419"/>
      <c r="AA63" s="419"/>
      <c r="AB63" s="419"/>
    </row>
    <row r="64" spans="1:28" s="420" customFormat="1" x14ac:dyDescent="0.25">
      <c r="A64" s="426"/>
      <c r="C64" s="427"/>
      <c r="E64" s="424"/>
      <c r="V64" s="425"/>
      <c r="W64" s="428"/>
      <c r="X64" s="428"/>
      <c r="Y64" s="425"/>
      <c r="Z64" s="419"/>
      <c r="AA64" s="419"/>
      <c r="AB64" s="419"/>
    </row>
    <row r="65" spans="1:28" s="420" customFormat="1" x14ac:dyDescent="0.25">
      <c r="A65" s="426"/>
      <c r="C65" s="427"/>
      <c r="E65" s="424"/>
      <c r="V65" s="425"/>
      <c r="W65" s="428"/>
      <c r="X65" s="428"/>
      <c r="Y65" s="425"/>
      <c r="Z65" s="419"/>
      <c r="AA65" s="419"/>
      <c r="AB65" s="419"/>
    </row>
    <row r="66" spans="1:28" s="420" customFormat="1" x14ac:dyDescent="0.25">
      <c r="A66" s="426"/>
      <c r="C66" s="427"/>
      <c r="E66" s="424"/>
      <c r="V66" s="425"/>
      <c r="W66" s="428"/>
      <c r="X66" s="428"/>
      <c r="Y66" s="425"/>
      <c r="Z66" s="419"/>
      <c r="AA66" s="419"/>
      <c r="AB66" s="419"/>
    </row>
    <row r="67" spans="1:28" s="420" customFormat="1" x14ac:dyDescent="0.25">
      <c r="A67" s="426"/>
      <c r="C67" s="427"/>
      <c r="E67" s="424"/>
      <c r="V67" s="425"/>
      <c r="W67" s="428"/>
      <c r="X67" s="428"/>
      <c r="Y67" s="425"/>
      <c r="Z67" s="419"/>
      <c r="AA67" s="419"/>
      <c r="AB67" s="419"/>
    </row>
    <row r="68" spans="1:28" s="420" customFormat="1" x14ac:dyDescent="0.25">
      <c r="A68" s="426"/>
      <c r="C68" s="427"/>
      <c r="E68" s="424"/>
      <c r="V68" s="425"/>
      <c r="W68" s="428"/>
      <c r="X68" s="428"/>
      <c r="Y68" s="425"/>
      <c r="Z68" s="419"/>
      <c r="AA68" s="419"/>
      <c r="AB68" s="419"/>
    </row>
    <row r="69" spans="1:28" s="420" customFormat="1" x14ac:dyDescent="0.25">
      <c r="A69" s="426"/>
      <c r="C69" s="427"/>
      <c r="E69" s="424"/>
      <c r="V69" s="425"/>
      <c r="W69" s="428"/>
      <c r="X69" s="428"/>
      <c r="Y69" s="425"/>
      <c r="Z69" s="419"/>
      <c r="AA69" s="419"/>
      <c r="AB69" s="419"/>
    </row>
  </sheetData>
  <mergeCells count="14">
    <mergeCell ref="C3:K3"/>
    <mergeCell ref="B1:K1"/>
    <mergeCell ref="T6:U6"/>
    <mergeCell ref="T8:U8"/>
    <mergeCell ref="B2:K2"/>
    <mergeCell ref="H8:I8"/>
    <mergeCell ref="R6:S6"/>
    <mergeCell ref="C8:D8"/>
    <mergeCell ref="T9:U9"/>
    <mergeCell ref="G61:I61"/>
    <mergeCell ref="N6:Q6"/>
    <mergeCell ref="H7:M7"/>
    <mergeCell ref="H6:M6"/>
    <mergeCell ref="N7:S7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46" orientation="landscape" horizontalDpi="300" verticalDpi="300" r:id="rId1"/>
  <headerFooter alignWithMargins="0">
    <oddHeader>Klassifi.xls</oddHeader>
    <oddFooter>&amp;A&amp;RSeite &amp;P</oddFooter>
  </headerFooter>
  <colBreaks count="1" manualBreakCount="1">
    <brk id="17" max="27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A1B03-2A08-4E4A-94A9-1D3E4855D664}">
  <dimension ref="A1:S820"/>
  <sheetViews>
    <sheetView workbookViewId="0">
      <pane ySplit="5" topLeftCell="A303" activePane="bottomLeft" state="frozen"/>
      <selection pane="bottomLeft" activeCell="D11" sqref="D11"/>
    </sheetView>
  </sheetViews>
  <sheetFormatPr baseColWidth="10" defaultRowHeight="12.75" x14ac:dyDescent="0.2"/>
  <cols>
    <col min="1" max="1" width="6.28515625" style="80" customWidth="1"/>
    <col min="2" max="2" width="11" style="80" customWidth="1"/>
    <col min="3" max="3" width="8.5703125" style="203" customWidth="1"/>
    <col min="4" max="5" width="8.5703125" style="80" customWidth="1"/>
    <col min="6" max="6" width="10.85546875" style="80" customWidth="1"/>
    <col min="7" max="7" width="10.5703125" style="80" customWidth="1"/>
    <col min="8" max="8" width="9.28515625" style="80" customWidth="1"/>
    <col min="9" max="9" width="11.28515625" style="80" customWidth="1"/>
    <col min="10" max="10" width="11.7109375" style="80" customWidth="1"/>
    <col min="11" max="11" width="10.5703125" style="80" customWidth="1"/>
    <col min="12" max="12" width="9.85546875" style="80" customWidth="1"/>
    <col min="13" max="13" width="8.7109375" style="80" customWidth="1"/>
    <col min="14" max="14" width="4.5703125" style="183" customWidth="1"/>
    <col min="15" max="16384" width="11.42578125" style="80"/>
  </cols>
  <sheetData>
    <row r="1" spans="1:16" s="81" customFormat="1" x14ac:dyDescent="0.2">
      <c r="A1" s="73"/>
      <c r="B1" s="74"/>
      <c r="C1" s="192"/>
      <c r="D1" s="76"/>
      <c r="E1" s="76"/>
      <c r="F1" s="77"/>
      <c r="G1" s="75"/>
      <c r="H1" s="75"/>
      <c r="I1" s="78"/>
      <c r="J1" s="75"/>
      <c r="K1" s="75"/>
      <c r="L1" s="78"/>
      <c r="M1" s="77"/>
      <c r="N1" s="79"/>
      <c r="O1" s="80"/>
      <c r="P1" s="80"/>
    </row>
    <row r="2" spans="1:16" s="81" customFormat="1" x14ac:dyDescent="0.2">
      <c r="A2" s="82"/>
      <c r="B2" s="83"/>
      <c r="C2" s="193"/>
      <c r="D2" s="84"/>
      <c r="E2" s="85"/>
      <c r="F2" s="86" t="s">
        <v>73</v>
      </c>
      <c r="G2" s="87"/>
      <c r="H2" s="88"/>
      <c r="I2" s="89"/>
      <c r="J2" s="90"/>
      <c r="K2" s="90"/>
      <c r="L2" s="89"/>
      <c r="M2" s="91" t="s">
        <v>74</v>
      </c>
      <c r="N2" s="92"/>
      <c r="O2" s="80"/>
      <c r="P2" s="80"/>
    </row>
    <row r="3" spans="1:16" s="81" customFormat="1" ht="21.75" customHeight="1" x14ac:dyDescent="0.2">
      <c r="A3" s="82"/>
      <c r="B3" s="83" t="s">
        <v>3</v>
      </c>
      <c r="C3" s="90" t="s">
        <v>75</v>
      </c>
      <c r="D3" s="84"/>
      <c r="E3" s="85" t="s">
        <v>76</v>
      </c>
      <c r="F3" s="90" t="s">
        <v>77</v>
      </c>
      <c r="G3" s="93"/>
      <c r="H3" s="89"/>
      <c r="I3" s="94"/>
      <c r="J3" s="90" t="s">
        <v>78</v>
      </c>
      <c r="K3" s="90"/>
      <c r="L3" s="95"/>
      <c r="M3" s="91" t="s">
        <v>79</v>
      </c>
      <c r="N3" s="92"/>
      <c r="O3" s="80"/>
      <c r="P3" s="80"/>
    </row>
    <row r="4" spans="1:16" s="81" customFormat="1" ht="54" customHeight="1" x14ac:dyDescent="0.2">
      <c r="A4" s="82"/>
      <c r="B4" s="96"/>
      <c r="C4" s="97" t="s">
        <v>80</v>
      </c>
      <c r="D4" s="98" t="s">
        <v>81</v>
      </c>
      <c r="E4" s="99" t="s">
        <v>853</v>
      </c>
      <c r="F4" s="97" t="s">
        <v>82</v>
      </c>
      <c r="G4" s="100" t="s">
        <v>83</v>
      </c>
      <c r="H4" s="101" t="s">
        <v>854</v>
      </c>
      <c r="I4" s="102" t="s">
        <v>855</v>
      </c>
      <c r="J4" s="97" t="s">
        <v>84</v>
      </c>
      <c r="K4" s="97" t="s">
        <v>85</v>
      </c>
      <c r="L4" s="102" t="s">
        <v>856</v>
      </c>
      <c r="M4" s="103"/>
      <c r="N4" s="104"/>
      <c r="O4" s="80"/>
      <c r="P4" s="80"/>
    </row>
    <row r="5" spans="1:16" s="81" customFormat="1" x14ac:dyDescent="0.2">
      <c r="A5" s="105"/>
      <c r="B5" s="106">
        <v>1</v>
      </c>
      <c r="C5" s="194">
        <v>2</v>
      </c>
      <c r="D5" s="106">
        <v>3</v>
      </c>
      <c r="E5" s="106">
        <v>4</v>
      </c>
      <c r="F5" s="106">
        <v>5</v>
      </c>
      <c r="G5" s="106">
        <v>6</v>
      </c>
      <c r="H5" s="106">
        <v>7</v>
      </c>
      <c r="I5" s="107">
        <v>8</v>
      </c>
      <c r="J5" s="106">
        <v>9</v>
      </c>
      <c r="K5" s="106">
        <v>10</v>
      </c>
      <c r="L5" s="107">
        <v>11</v>
      </c>
      <c r="M5" s="108">
        <v>12</v>
      </c>
      <c r="N5" s="109"/>
      <c r="O5" s="80"/>
      <c r="P5" s="80"/>
    </row>
    <row r="6" spans="1:16" ht="19.5" customHeight="1" x14ac:dyDescent="0.2">
      <c r="A6" s="110">
        <v>1</v>
      </c>
      <c r="B6" s="111" t="s">
        <v>86</v>
      </c>
      <c r="C6" s="195">
        <v>1000000000</v>
      </c>
      <c r="D6" s="112">
        <v>1000000</v>
      </c>
      <c r="E6" s="113">
        <v>1000</v>
      </c>
      <c r="F6" s="112">
        <v>1000</v>
      </c>
      <c r="G6" s="113">
        <v>62</v>
      </c>
      <c r="H6" s="114">
        <v>3</v>
      </c>
      <c r="I6" s="115">
        <v>1000</v>
      </c>
      <c r="J6" s="112">
        <v>1000</v>
      </c>
      <c r="K6" s="112">
        <v>1000</v>
      </c>
      <c r="L6" s="113">
        <v>3800</v>
      </c>
      <c r="M6" s="116">
        <v>12.3</v>
      </c>
      <c r="N6" s="117" t="s">
        <v>30</v>
      </c>
    </row>
    <row r="7" spans="1:16" ht="19.5" customHeight="1" x14ac:dyDescent="0.2">
      <c r="A7" s="110">
        <v>2</v>
      </c>
      <c r="B7" s="111" t="s">
        <v>87</v>
      </c>
      <c r="C7" s="196">
        <v>10000000</v>
      </c>
      <c r="D7" s="112">
        <v>1000</v>
      </c>
      <c r="E7" s="113">
        <v>100</v>
      </c>
      <c r="F7" s="118">
        <v>30</v>
      </c>
      <c r="G7" s="119">
        <v>30</v>
      </c>
      <c r="H7" s="114">
        <v>2</v>
      </c>
      <c r="I7" s="113">
        <v>76</v>
      </c>
      <c r="J7" s="118">
        <v>200</v>
      </c>
      <c r="K7" s="112">
        <v>300</v>
      </c>
      <c r="L7" s="113">
        <v>640</v>
      </c>
      <c r="M7" s="120">
        <v>53.29</v>
      </c>
      <c r="N7" s="117" t="s">
        <v>88</v>
      </c>
    </row>
    <row r="8" spans="1:16" s="128" customFormat="1" ht="15" customHeight="1" x14ac:dyDescent="0.2">
      <c r="A8" s="121"/>
      <c r="B8" s="122" t="s">
        <v>89</v>
      </c>
      <c r="C8" s="176">
        <v>1000000</v>
      </c>
      <c r="D8" s="123">
        <v>10000</v>
      </c>
      <c r="E8" s="124"/>
      <c r="F8" s="123"/>
      <c r="G8" s="124"/>
      <c r="H8" s="125"/>
      <c r="I8" s="124"/>
      <c r="J8" s="123"/>
      <c r="K8" s="123"/>
      <c r="L8" s="124"/>
      <c r="M8" s="126">
        <v>1600000</v>
      </c>
      <c r="N8" s="127" t="s">
        <v>30</v>
      </c>
    </row>
    <row r="9" spans="1:16" s="128" customFormat="1" ht="19.5" customHeight="1" x14ac:dyDescent="0.2">
      <c r="A9" s="121"/>
      <c r="B9" s="122" t="s">
        <v>50</v>
      </c>
      <c r="C9" s="176">
        <v>1000000</v>
      </c>
      <c r="D9" s="123">
        <v>10</v>
      </c>
      <c r="E9" s="124"/>
      <c r="F9" s="123"/>
      <c r="G9" s="124"/>
      <c r="H9" s="125"/>
      <c r="I9" s="124"/>
      <c r="J9" s="123"/>
      <c r="K9" s="123"/>
      <c r="L9" s="124"/>
      <c r="M9" s="129">
        <v>20.399999999999999</v>
      </c>
      <c r="N9" s="127" t="s">
        <v>90</v>
      </c>
    </row>
    <row r="10" spans="1:16" s="128" customFormat="1" ht="38.25" customHeight="1" x14ac:dyDescent="0.2">
      <c r="A10" s="121"/>
      <c r="B10" s="130" t="s">
        <v>857</v>
      </c>
      <c r="C10" s="176">
        <v>1000000000</v>
      </c>
      <c r="D10" s="123">
        <v>10</v>
      </c>
      <c r="E10" s="124"/>
      <c r="F10" s="123"/>
      <c r="G10" s="124"/>
      <c r="H10" s="125"/>
      <c r="I10" s="124"/>
      <c r="J10" s="123"/>
      <c r="K10" s="123"/>
      <c r="L10" s="124"/>
      <c r="M10" s="129">
        <v>20.399999999999999</v>
      </c>
      <c r="N10" s="127" t="s">
        <v>90</v>
      </c>
    </row>
    <row r="11" spans="1:16" ht="18" customHeight="1" x14ac:dyDescent="0.2">
      <c r="A11" s="110">
        <v>3</v>
      </c>
      <c r="B11" s="111" t="s">
        <v>882</v>
      </c>
      <c r="C11" s="196">
        <v>10000000</v>
      </c>
      <c r="D11" s="112">
        <v>10000</v>
      </c>
      <c r="E11" s="113">
        <v>1000</v>
      </c>
      <c r="F11" s="112">
        <v>80</v>
      </c>
      <c r="G11" s="113">
        <v>10</v>
      </c>
      <c r="H11" s="113">
        <v>0.04</v>
      </c>
      <c r="I11" s="115">
        <v>1000</v>
      </c>
      <c r="J11" s="112">
        <v>2000</v>
      </c>
      <c r="K11" s="112">
        <v>80</v>
      </c>
      <c r="L11" s="113">
        <v>5800</v>
      </c>
      <c r="M11" s="131">
        <v>5730</v>
      </c>
      <c r="N11" s="117" t="s">
        <v>30</v>
      </c>
    </row>
    <row r="12" spans="1:16" s="135" customFormat="1" ht="27.75" customHeight="1" x14ac:dyDescent="0.2">
      <c r="A12" s="132"/>
      <c r="B12" s="130" t="s">
        <v>91</v>
      </c>
      <c r="C12" s="176">
        <v>100000000000</v>
      </c>
      <c r="D12" s="123" t="s">
        <v>92</v>
      </c>
      <c r="E12" s="133"/>
      <c r="F12" s="134"/>
      <c r="G12" s="133"/>
      <c r="H12" s="133"/>
      <c r="I12" s="133"/>
      <c r="J12" s="134"/>
      <c r="K12" s="134"/>
      <c r="L12" s="133"/>
      <c r="M12" s="131">
        <v>5730</v>
      </c>
      <c r="N12" s="117" t="s">
        <v>30</v>
      </c>
    </row>
    <row r="13" spans="1:16" s="135" customFormat="1" ht="27.75" customHeight="1" x14ac:dyDescent="0.2">
      <c r="A13" s="132"/>
      <c r="B13" s="130" t="s">
        <v>93</v>
      </c>
      <c r="C13" s="176">
        <v>100000000000</v>
      </c>
      <c r="D13" s="123" t="s">
        <v>94</v>
      </c>
      <c r="E13" s="133"/>
      <c r="F13" s="134"/>
      <c r="G13" s="133"/>
      <c r="H13" s="133"/>
      <c r="I13" s="133"/>
      <c r="J13" s="134"/>
      <c r="K13" s="134"/>
      <c r="L13" s="133"/>
      <c r="M13" s="131">
        <v>5730</v>
      </c>
      <c r="N13" s="117" t="s">
        <v>30</v>
      </c>
    </row>
    <row r="14" spans="1:16" s="135" customFormat="1" ht="25.5" customHeight="1" x14ac:dyDescent="0.2">
      <c r="A14" s="132"/>
      <c r="B14" s="136" t="s">
        <v>51</v>
      </c>
      <c r="C14" s="176">
        <v>1000000000</v>
      </c>
      <c r="D14" s="123">
        <v>100</v>
      </c>
      <c r="E14" s="133"/>
      <c r="F14" s="134"/>
      <c r="G14" s="133"/>
      <c r="H14" s="133"/>
      <c r="I14" s="133"/>
      <c r="J14" s="134"/>
      <c r="K14" s="134"/>
      <c r="L14" s="133"/>
      <c r="M14" s="131" t="s">
        <v>95</v>
      </c>
      <c r="N14" s="117" t="s">
        <v>90</v>
      </c>
    </row>
    <row r="15" spans="1:16" s="135" customFormat="1" ht="24.75" customHeight="1" x14ac:dyDescent="0.2">
      <c r="A15" s="132"/>
      <c r="B15" s="130" t="s">
        <v>96</v>
      </c>
      <c r="C15" s="176">
        <v>1000000000</v>
      </c>
      <c r="D15" s="123">
        <v>100</v>
      </c>
      <c r="E15" s="133"/>
      <c r="F15" s="134"/>
      <c r="G15" s="133"/>
      <c r="H15" s="133"/>
      <c r="I15" s="133"/>
      <c r="J15" s="134"/>
      <c r="K15" s="134"/>
      <c r="L15" s="133"/>
      <c r="M15" s="131" t="s">
        <v>95</v>
      </c>
      <c r="N15" s="117" t="s">
        <v>90</v>
      </c>
    </row>
    <row r="16" spans="1:16" ht="24.75" customHeight="1" x14ac:dyDescent="0.2">
      <c r="A16" s="110">
        <v>4</v>
      </c>
      <c r="B16" s="111" t="s">
        <v>52</v>
      </c>
      <c r="C16" s="175">
        <v>1000000000</v>
      </c>
      <c r="D16" s="118">
        <v>100</v>
      </c>
      <c r="E16" s="137"/>
      <c r="L16" s="113"/>
      <c r="M16" s="138" t="s">
        <v>95</v>
      </c>
      <c r="N16" s="139" t="s">
        <v>90</v>
      </c>
    </row>
    <row r="17" spans="1:19" ht="20.25" customHeight="1" x14ac:dyDescent="0.2">
      <c r="A17" s="110">
        <v>5</v>
      </c>
      <c r="B17" s="111" t="s">
        <v>11</v>
      </c>
      <c r="C17" s="196">
        <v>1000000</v>
      </c>
      <c r="D17" s="112">
        <v>10</v>
      </c>
      <c r="E17" s="137">
        <v>1</v>
      </c>
      <c r="F17" s="112">
        <v>10</v>
      </c>
      <c r="I17" s="140">
        <v>1</v>
      </c>
      <c r="J17" s="118">
        <v>10</v>
      </c>
      <c r="K17" s="112">
        <v>10</v>
      </c>
      <c r="L17" s="113">
        <v>23000</v>
      </c>
      <c r="M17" s="116">
        <v>109.7</v>
      </c>
      <c r="N17" s="117" t="s">
        <v>90</v>
      </c>
      <c r="S17" s="141"/>
    </row>
    <row r="18" spans="1:19" ht="21" customHeight="1" x14ac:dyDescent="0.2">
      <c r="A18" s="110">
        <v>6</v>
      </c>
      <c r="B18" s="111" t="s">
        <v>97</v>
      </c>
      <c r="C18" s="196">
        <v>1000000</v>
      </c>
      <c r="D18" s="112">
        <v>10</v>
      </c>
      <c r="E18" s="137">
        <v>1</v>
      </c>
      <c r="F18" s="112">
        <v>0.1</v>
      </c>
      <c r="G18" s="113">
        <v>0.1</v>
      </c>
      <c r="H18" s="113">
        <v>4.0000000000000001E-3</v>
      </c>
      <c r="I18" s="113">
        <v>0.44</v>
      </c>
      <c r="J18" s="142">
        <v>4</v>
      </c>
      <c r="K18" s="112">
        <v>0.1</v>
      </c>
      <c r="L18" s="114">
        <v>3.5</v>
      </c>
      <c r="M18" s="116">
        <v>2.6019999999999999</v>
      </c>
      <c r="N18" s="117" t="s">
        <v>30</v>
      </c>
    </row>
    <row r="19" spans="1:19" ht="12.75" customHeight="1" x14ac:dyDescent="0.2">
      <c r="A19" s="110">
        <v>7</v>
      </c>
      <c r="B19" s="111" t="s">
        <v>98</v>
      </c>
      <c r="C19" s="196">
        <v>100000</v>
      </c>
      <c r="D19" s="112">
        <v>10</v>
      </c>
      <c r="E19" s="137">
        <v>1</v>
      </c>
      <c r="F19" s="112">
        <v>10</v>
      </c>
      <c r="I19" s="140">
        <v>1</v>
      </c>
      <c r="J19" s="112">
        <v>10</v>
      </c>
      <c r="K19" s="112">
        <v>10</v>
      </c>
      <c r="L19" s="113">
        <v>670</v>
      </c>
      <c r="M19" s="116">
        <v>15</v>
      </c>
      <c r="N19" s="117" t="s">
        <v>99</v>
      </c>
    </row>
    <row r="20" spans="1:19" s="145" customFormat="1" ht="23.25" customHeight="1" x14ac:dyDescent="0.2">
      <c r="A20" s="143"/>
      <c r="B20" s="122" t="s">
        <v>100</v>
      </c>
      <c r="C20" s="176">
        <v>100000</v>
      </c>
      <c r="D20" s="123">
        <v>10</v>
      </c>
      <c r="E20" s="144"/>
      <c r="F20" s="123"/>
      <c r="G20" s="124"/>
      <c r="H20" s="124"/>
      <c r="I20" s="124"/>
      <c r="J20" s="123"/>
      <c r="K20" s="123"/>
      <c r="L20" s="124"/>
      <c r="M20" s="129">
        <v>20.9</v>
      </c>
      <c r="N20" s="127" t="s">
        <v>99</v>
      </c>
    </row>
    <row r="21" spans="1:19" s="145" customFormat="1" ht="19.5" customHeight="1" x14ac:dyDescent="0.2">
      <c r="A21" s="143"/>
      <c r="B21" s="122" t="s">
        <v>101</v>
      </c>
      <c r="C21" s="176">
        <v>100000</v>
      </c>
      <c r="D21" s="123">
        <v>10</v>
      </c>
      <c r="E21" s="144"/>
      <c r="F21" s="123"/>
      <c r="G21" s="124"/>
      <c r="H21" s="124"/>
      <c r="I21" s="124"/>
      <c r="J21" s="123"/>
      <c r="K21" s="123"/>
      <c r="L21" s="124"/>
      <c r="M21" s="126">
        <v>720000</v>
      </c>
      <c r="N21" s="127" t="s">
        <v>30</v>
      </c>
    </row>
    <row r="22" spans="1:19" ht="19.5" customHeight="1" x14ac:dyDescent="0.2">
      <c r="A22" s="110">
        <v>8</v>
      </c>
      <c r="B22" s="111" t="s">
        <v>102</v>
      </c>
      <c r="C22" s="196">
        <v>1000000</v>
      </c>
      <c r="D22" s="112">
        <v>1000</v>
      </c>
      <c r="E22" s="113">
        <v>100</v>
      </c>
      <c r="F22" s="112">
        <v>1000</v>
      </c>
      <c r="I22" s="115">
        <v>100</v>
      </c>
      <c r="J22" s="118">
        <v>1000</v>
      </c>
      <c r="K22" s="112">
        <v>1000</v>
      </c>
      <c r="L22" s="113">
        <v>18000000</v>
      </c>
      <c r="M22" s="116">
        <v>2.62</v>
      </c>
      <c r="N22" s="117" t="s">
        <v>99</v>
      </c>
    </row>
    <row r="23" spans="1:19" s="145" customFormat="1" ht="16.5" customHeight="1" x14ac:dyDescent="0.2">
      <c r="A23" s="143"/>
      <c r="B23" s="122" t="s">
        <v>103</v>
      </c>
      <c r="C23" s="176">
        <v>1000000</v>
      </c>
      <c r="D23" s="123">
        <v>1000</v>
      </c>
      <c r="E23" s="124"/>
      <c r="F23" s="123"/>
      <c r="G23" s="124"/>
      <c r="H23" s="124"/>
      <c r="I23" s="124"/>
      <c r="J23" s="123"/>
      <c r="K23" s="123"/>
      <c r="L23" s="124"/>
      <c r="M23" s="129">
        <v>101</v>
      </c>
      <c r="N23" s="127" t="s">
        <v>30</v>
      </c>
    </row>
    <row r="24" spans="1:19" ht="22.5" customHeight="1" x14ac:dyDescent="0.2">
      <c r="A24" s="110">
        <v>9</v>
      </c>
      <c r="B24" s="111" t="s">
        <v>104</v>
      </c>
      <c r="C24" s="196">
        <v>100000</v>
      </c>
      <c r="D24" s="112">
        <v>1000</v>
      </c>
      <c r="E24" s="113">
        <v>100</v>
      </c>
      <c r="F24" s="112">
        <v>20</v>
      </c>
      <c r="G24" s="119">
        <v>20</v>
      </c>
      <c r="H24" s="113">
        <v>0.02</v>
      </c>
      <c r="I24" s="115">
        <v>100</v>
      </c>
      <c r="J24" s="112">
        <v>1000</v>
      </c>
      <c r="K24" s="112">
        <v>20</v>
      </c>
      <c r="L24" s="113">
        <v>370000</v>
      </c>
      <c r="M24" s="116">
        <v>14.3</v>
      </c>
      <c r="N24" s="117" t="s">
        <v>88</v>
      </c>
    </row>
    <row r="25" spans="1:19" x14ac:dyDescent="0.2">
      <c r="A25" s="110">
        <v>10</v>
      </c>
      <c r="B25" s="111" t="s">
        <v>105</v>
      </c>
      <c r="C25" s="196">
        <v>100000000</v>
      </c>
      <c r="D25" s="112">
        <v>100000</v>
      </c>
      <c r="E25" s="113">
        <v>1000</v>
      </c>
      <c r="F25" s="112">
        <v>200</v>
      </c>
      <c r="G25" s="119">
        <v>200</v>
      </c>
      <c r="H25" s="113">
        <v>0.08</v>
      </c>
      <c r="I25" s="115" t="s">
        <v>106</v>
      </c>
      <c r="J25" s="112">
        <v>40000</v>
      </c>
      <c r="K25" s="112">
        <v>200</v>
      </c>
      <c r="L25" s="113">
        <v>570000</v>
      </c>
      <c r="M25" s="116">
        <v>25.3</v>
      </c>
      <c r="N25" s="117" t="s">
        <v>88</v>
      </c>
    </row>
    <row r="26" spans="1:19" ht="19.5" customHeight="1" x14ac:dyDescent="0.2">
      <c r="A26" s="110">
        <v>11</v>
      </c>
      <c r="B26" s="111" t="s">
        <v>880</v>
      </c>
      <c r="C26" s="196">
        <v>100000000</v>
      </c>
      <c r="D26" s="112">
        <v>100000</v>
      </c>
      <c r="E26" s="113">
        <v>1000</v>
      </c>
      <c r="F26" s="112">
        <v>60</v>
      </c>
      <c r="G26" s="113">
        <v>1000</v>
      </c>
      <c r="H26" s="113">
        <v>0.01</v>
      </c>
      <c r="I26" s="115" t="s">
        <v>106</v>
      </c>
      <c r="J26" s="112">
        <v>200</v>
      </c>
      <c r="K26" s="112">
        <v>600</v>
      </c>
      <c r="L26" s="113">
        <v>200000</v>
      </c>
      <c r="M26" s="116">
        <v>87.5</v>
      </c>
      <c r="N26" s="117" t="s">
        <v>88</v>
      </c>
    </row>
    <row r="27" spans="1:19" s="145" customFormat="1" ht="25.5" customHeight="1" x14ac:dyDescent="0.2">
      <c r="A27" s="143"/>
      <c r="B27" s="136" t="s">
        <v>107</v>
      </c>
      <c r="C27" s="176">
        <v>100000000</v>
      </c>
      <c r="D27" s="123">
        <v>100000</v>
      </c>
      <c r="E27" s="124"/>
      <c r="F27" s="123"/>
      <c r="G27" s="124"/>
      <c r="H27" s="124"/>
      <c r="I27" s="124"/>
      <c r="J27" s="123"/>
      <c r="K27" s="123"/>
      <c r="L27" s="124"/>
      <c r="M27" s="129">
        <v>87.5</v>
      </c>
      <c r="N27" s="127" t="s">
        <v>88</v>
      </c>
    </row>
    <row r="28" spans="1:19" s="145" customFormat="1" ht="25.5" customHeight="1" x14ac:dyDescent="0.2">
      <c r="A28" s="143"/>
      <c r="B28" s="136" t="s">
        <v>108</v>
      </c>
      <c r="C28" s="176">
        <v>1000000000</v>
      </c>
      <c r="D28" s="123" t="s">
        <v>109</v>
      </c>
      <c r="E28" s="124"/>
      <c r="F28" s="123"/>
      <c r="G28" s="124"/>
      <c r="H28" s="124"/>
      <c r="I28" s="124"/>
      <c r="J28" s="123"/>
      <c r="K28" s="123"/>
      <c r="L28" s="124"/>
      <c r="M28" s="129">
        <v>87.5</v>
      </c>
      <c r="N28" s="127" t="s">
        <v>88</v>
      </c>
    </row>
    <row r="29" spans="1:19" ht="20.25" customHeight="1" x14ac:dyDescent="0.2">
      <c r="A29" s="110">
        <v>12</v>
      </c>
      <c r="B29" s="111" t="s">
        <v>883</v>
      </c>
      <c r="C29" s="196">
        <v>1000000</v>
      </c>
      <c r="D29" s="112">
        <v>10000</v>
      </c>
      <c r="E29" s="113">
        <v>100</v>
      </c>
      <c r="F29" s="142">
        <v>8</v>
      </c>
      <c r="G29" s="114">
        <v>1.1000000000000001</v>
      </c>
      <c r="I29" s="113">
        <v>32</v>
      </c>
      <c r="J29" s="142">
        <v>8</v>
      </c>
      <c r="K29" s="112">
        <v>10</v>
      </c>
      <c r="L29" s="113">
        <v>32</v>
      </c>
      <c r="M29" s="131">
        <v>300000</v>
      </c>
      <c r="N29" s="117" t="s">
        <v>30</v>
      </c>
    </row>
    <row r="30" spans="1:19" x14ac:dyDescent="0.2">
      <c r="A30" s="110">
        <v>13</v>
      </c>
      <c r="B30" s="111" t="s">
        <v>110</v>
      </c>
      <c r="C30" s="196">
        <v>100000</v>
      </c>
      <c r="D30" s="112">
        <v>10</v>
      </c>
      <c r="E30" s="137">
        <v>1</v>
      </c>
      <c r="F30" s="112">
        <v>10</v>
      </c>
      <c r="G30" s="113">
        <v>0.15</v>
      </c>
      <c r="I30" s="140">
        <v>1</v>
      </c>
      <c r="J30" s="112">
        <v>10</v>
      </c>
      <c r="K30" s="112">
        <v>10</v>
      </c>
      <c r="L30" s="113">
        <v>44000</v>
      </c>
      <c r="M30" s="116">
        <v>37.18</v>
      </c>
      <c r="N30" s="117" t="s">
        <v>90</v>
      </c>
    </row>
    <row r="31" spans="1:19" s="145" customFormat="1" x14ac:dyDescent="0.2">
      <c r="A31" s="143"/>
      <c r="B31" s="122" t="s">
        <v>111</v>
      </c>
      <c r="C31" s="176">
        <v>100000</v>
      </c>
      <c r="D31" s="123">
        <v>10</v>
      </c>
      <c r="E31" s="144"/>
      <c r="F31" s="123"/>
      <c r="G31" s="124"/>
      <c r="H31" s="124"/>
      <c r="I31" s="124"/>
      <c r="J31" s="123"/>
      <c r="K31" s="123"/>
      <c r="L31" s="124"/>
      <c r="M31" s="129">
        <v>56</v>
      </c>
      <c r="N31" s="127" t="s">
        <v>90</v>
      </c>
    </row>
    <row r="32" spans="1:19" ht="20.25" customHeight="1" x14ac:dyDescent="0.2">
      <c r="A32" s="110">
        <v>14</v>
      </c>
      <c r="B32" s="146" t="s">
        <v>112</v>
      </c>
      <c r="C32" s="197">
        <v>100000000</v>
      </c>
      <c r="D32" s="147">
        <v>1000000</v>
      </c>
      <c r="E32" s="137"/>
      <c r="F32" s="148"/>
      <c r="G32" s="149"/>
      <c r="H32" s="113"/>
      <c r="I32" s="113"/>
      <c r="J32" s="148"/>
      <c r="K32" s="150"/>
      <c r="L32" s="113"/>
      <c r="M32" s="120">
        <v>35</v>
      </c>
      <c r="N32" s="117" t="s">
        <v>88</v>
      </c>
    </row>
    <row r="33" spans="1:14" s="145" customFormat="1" ht="15.75" customHeight="1" x14ac:dyDescent="0.2">
      <c r="A33" s="143"/>
      <c r="B33" s="122" t="s">
        <v>113</v>
      </c>
      <c r="C33" s="176">
        <v>10000</v>
      </c>
      <c r="D33" s="123" t="s">
        <v>94</v>
      </c>
      <c r="E33" s="144"/>
      <c r="F33" s="151"/>
      <c r="G33" s="152"/>
      <c r="H33" s="124"/>
      <c r="I33" s="124"/>
      <c r="J33" s="151"/>
      <c r="K33" s="153"/>
      <c r="L33" s="124"/>
      <c r="M33" s="129">
        <v>269</v>
      </c>
      <c r="N33" s="127" t="s">
        <v>30</v>
      </c>
    </row>
    <row r="34" spans="1:14" x14ac:dyDescent="0.2">
      <c r="A34" s="110">
        <v>15</v>
      </c>
      <c r="B34" s="154" t="s">
        <v>114</v>
      </c>
      <c r="C34" s="197">
        <v>1000000000</v>
      </c>
      <c r="D34" s="147">
        <v>100</v>
      </c>
      <c r="E34" s="137"/>
      <c r="F34" s="148"/>
      <c r="G34" s="149"/>
      <c r="H34" s="113"/>
      <c r="I34" s="113"/>
      <c r="J34" s="148"/>
      <c r="K34" s="150"/>
      <c r="L34" s="113"/>
      <c r="M34" s="120">
        <v>1.8</v>
      </c>
      <c r="N34" s="117" t="s">
        <v>99</v>
      </c>
    </row>
    <row r="35" spans="1:14" ht="21" customHeight="1" x14ac:dyDescent="0.2">
      <c r="A35" s="110">
        <v>16</v>
      </c>
      <c r="B35" s="154" t="s">
        <v>884</v>
      </c>
      <c r="C35" s="197">
        <v>1000000</v>
      </c>
      <c r="D35" s="147">
        <v>100</v>
      </c>
      <c r="E35" s="113">
        <v>10</v>
      </c>
      <c r="F35" s="148"/>
      <c r="G35" s="155">
        <v>0.79</v>
      </c>
      <c r="H35" s="113"/>
      <c r="I35" s="114">
        <v>5.7</v>
      </c>
      <c r="J35" s="148"/>
      <c r="K35" s="150"/>
      <c r="L35" s="113">
        <v>24</v>
      </c>
      <c r="M35" s="156">
        <v>1300000000</v>
      </c>
      <c r="N35" s="117" t="s">
        <v>30</v>
      </c>
    </row>
    <row r="36" spans="1:14" ht="12.75" customHeight="1" x14ac:dyDescent="0.2">
      <c r="A36" s="110">
        <v>17</v>
      </c>
      <c r="B36" s="157" t="s">
        <v>115</v>
      </c>
      <c r="C36" s="197">
        <v>1000000</v>
      </c>
      <c r="D36" s="147">
        <v>100</v>
      </c>
      <c r="E36" s="113">
        <v>10</v>
      </c>
      <c r="F36" s="147">
        <v>100</v>
      </c>
      <c r="G36" s="155">
        <v>0.81</v>
      </c>
      <c r="I36" s="115">
        <v>10</v>
      </c>
      <c r="J36" s="147">
        <v>100</v>
      </c>
      <c r="K36" s="118">
        <v>100</v>
      </c>
      <c r="L36" s="113">
        <v>12000</v>
      </c>
      <c r="M36" s="120">
        <v>12.4</v>
      </c>
      <c r="N36" s="117" t="s">
        <v>99</v>
      </c>
    </row>
    <row r="37" spans="1:14" x14ac:dyDescent="0.2">
      <c r="A37" s="110">
        <v>18</v>
      </c>
      <c r="B37" s="157" t="s">
        <v>116</v>
      </c>
      <c r="C37" s="197">
        <v>1000000</v>
      </c>
      <c r="D37" s="147">
        <v>10</v>
      </c>
      <c r="E37" s="137">
        <v>1</v>
      </c>
      <c r="F37" s="147">
        <v>10</v>
      </c>
      <c r="G37" s="155">
        <v>0.23</v>
      </c>
      <c r="I37" s="140">
        <v>1</v>
      </c>
      <c r="J37" s="147">
        <v>10</v>
      </c>
      <c r="K37" s="118">
        <v>10</v>
      </c>
      <c r="L37" s="113">
        <v>1900</v>
      </c>
      <c r="M37" s="120">
        <v>22.2</v>
      </c>
      <c r="N37" s="117" t="s">
        <v>99</v>
      </c>
    </row>
    <row r="38" spans="1:14" s="145" customFormat="1" x14ac:dyDescent="0.2">
      <c r="A38" s="143"/>
      <c r="B38" s="158" t="s">
        <v>117</v>
      </c>
      <c r="C38" s="176">
        <v>100000</v>
      </c>
      <c r="D38" s="123">
        <v>10</v>
      </c>
      <c r="E38" s="144"/>
      <c r="F38" s="123"/>
      <c r="G38" s="152"/>
      <c r="H38" s="124"/>
      <c r="I38" s="124"/>
      <c r="J38" s="123"/>
      <c r="K38" s="123"/>
      <c r="L38" s="124"/>
      <c r="M38" s="129">
        <v>22.2</v>
      </c>
      <c r="N38" s="127" t="s">
        <v>90</v>
      </c>
    </row>
    <row r="39" spans="1:14" s="145" customFormat="1" x14ac:dyDescent="0.2">
      <c r="A39" s="143"/>
      <c r="B39" s="158" t="s">
        <v>118</v>
      </c>
      <c r="C39" s="176">
        <v>100000</v>
      </c>
      <c r="D39" s="123">
        <v>10</v>
      </c>
      <c r="E39" s="144"/>
      <c r="F39" s="123"/>
      <c r="G39" s="152"/>
      <c r="H39" s="124"/>
      <c r="I39" s="124"/>
      <c r="J39" s="123"/>
      <c r="K39" s="123"/>
      <c r="L39" s="124"/>
      <c r="M39" s="129">
        <v>17.8</v>
      </c>
      <c r="N39" s="127" t="s">
        <v>90</v>
      </c>
    </row>
    <row r="40" spans="1:14" s="145" customFormat="1" ht="23.25" customHeight="1" x14ac:dyDescent="0.2">
      <c r="A40" s="143"/>
      <c r="B40" s="158" t="s">
        <v>119</v>
      </c>
      <c r="C40" s="176">
        <v>10000000</v>
      </c>
      <c r="D40" s="123" t="s">
        <v>120</v>
      </c>
      <c r="E40" s="144"/>
      <c r="F40" s="123"/>
      <c r="G40" s="152"/>
      <c r="H40" s="124"/>
      <c r="I40" s="124"/>
      <c r="J40" s="123"/>
      <c r="K40" s="123"/>
      <c r="L40" s="124"/>
      <c r="M40" s="126">
        <v>100000</v>
      </c>
      <c r="N40" s="127" t="s">
        <v>30</v>
      </c>
    </row>
    <row r="41" spans="1:14" ht="15.75" customHeight="1" x14ac:dyDescent="0.2">
      <c r="A41" s="110">
        <v>19</v>
      </c>
      <c r="B41" s="157" t="s">
        <v>121</v>
      </c>
      <c r="C41" s="196">
        <v>10000000</v>
      </c>
      <c r="D41" s="112">
        <v>10000</v>
      </c>
      <c r="E41" s="113">
        <v>1000</v>
      </c>
      <c r="F41" s="112">
        <v>70</v>
      </c>
      <c r="G41" s="113">
        <v>420</v>
      </c>
      <c r="H41" s="113">
        <v>0.04</v>
      </c>
      <c r="I41" s="113">
        <v>1100</v>
      </c>
      <c r="J41" s="112">
        <v>7000</v>
      </c>
      <c r="K41" s="112">
        <v>600</v>
      </c>
      <c r="L41" s="113">
        <v>64000</v>
      </c>
      <c r="M41" s="116">
        <v>163</v>
      </c>
      <c r="N41" s="117" t="s">
        <v>88</v>
      </c>
    </row>
    <row r="42" spans="1:14" ht="13.5" customHeight="1" x14ac:dyDescent="0.2">
      <c r="A42" s="110"/>
      <c r="B42" s="157" t="s">
        <v>122</v>
      </c>
      <c r="C42" s="196"/>
      <c r="D42" s="112"/>
      <c r="E42" s="113"/>
      <c r="F42" s="112"/>
      <c r="G42" s="113">
        <v>0.21</v>
      </c>
      <c r="I42" s="140">
        <v>1</v>
      </c>
      <c r="J42" s="112"/>
      <c r="K42" s="112"/>
      <c r="L42" s="113">
        <v>370</v>
      </c>
      <c r="M42" s="116">
        <v>4.5</v>
      </c>
      <c r="N42" s="117" t="s">
        <v>88</v>
      </c>
    </row>
    <row r="43" spans="1:14" x14ac:dyDescent="0.2">
      <c r="A43" s="110">
        <v>20</v>
      </c>
      <c r="B43" s="157" t="s">
        <v>123</v>
      </c>
      <c r="C43" s="196">
        <v>1000000</v>
      </c>
      <c r="D43" s="112">
        <v>10</v>
      </c>
      <c r="E43" s="137">
        <v>1</v>
      </c>
      <c r="F43" s="112">
        <v>10</v>
      </c>
      <c r="G43" s="113"/>
      <c r="H43" s="159"/>
      <c r="I43" s="113"/>
      <c r="J43" s="112">
        <v>10</v>
      </c>
      <c r="K43" s="112">
        <v>10</v>
      </c>
      <c r="L43" s="113"/>
      <c r="M43" s="116">
        <v>4.5</v>
      </c>
      <c r="N43" s="117" t="s">
        <v>88</v>
      </c>
    </row>
    <row r="44" spans="1:14" s="145" customFormat="1" ht="22.5" customHeight="1" x14ac:dyDescent="0.2">
      <c r="A44" s="143"/>
      <c r="B44" s="158" t="s">
        <v>124</v>
      </c>
      <c r="C44" s="176">
        <v>1000000</v>
      </c>
      <c r="D44" s="123">
        <v>10</v>
      </c>
      <c r="E44" s="144"/>
      <c r="F44" s="123"/>
      <c r="G44" s="124"/>
      <c r="H44" s="128"/>
      <c r="I44" s="124"/>
      <c r="J44" s="123"/>
      <c r="K44" s="123"/>
      <c r="L44" s="124"/>
      <c r="M44" s="129">
        <v>3.9</v>
      </c>
      <c r="N44" s="127" t="s">
        <v>99</v>
      </c>
    </row>
    <row r="45" spans="1:14" s="145" customFormat="1" x14ac:dyDescent="0.2">
      <c r="A45" s="143"/>
      <c r="B45" s="158" t="s">
        <v>125</v>
      </c>
      <c r="C45" s="176">
        <v>100000</v>
      </c>
      <c r="D45" s="123">
        <v>10</v>
      </c>
      <c r="E45" s="144"/>
      <c r="F45" s="123"/>
      <c r="G45" s="124"/>
      <c r="H45" s="128"/>
      <c r="I45" s="124"/>
      <c r="J45" s="123"/>
      <c r="K45" s="123"/>
      <c r="L45" s="124"/>
      <c r="M45" s="129">
        <v>2.4</v>
      </c>
      <c r="N45" s="127" t="s">
        <v>88</v>
      </c>
    </row>
    <row r="46" spans="1:14" s="145" customFormat="1" x14ac:dyDescent="0.2">
      <c r="A46" s="143"/>
      <c r="B46" s="158" t="s">
        <v>126</v>
      </c>
      <c r="C46" s="176">
        <v>10000000</v>
      </c>
      <c r="D46" s="123">
        <v>100</v>
      </c>
      <c r="E46" s="144"/>
      <c r="F46" s="123"/>
      <c r="G46" s="124"/>
      <c r="H46" s="128"/>
      <c r="I46" s="124"/>
      <c r="J46" s="123"/>
      <c r="K46" s="123"/>
      <c r="L46" s="124"/>
      <c r="M46" s="129"/>
      <c r="N46" s="127"/>
    </row>
    <row r="47" spans="1:14" ht="15" customHeight="1" x14ac:dyDescent="0.2">
      <c r="A47" s="110">
        <v>21</v>
      </c>
      <c r="B47" s="157" t="s">
        <v>127</v>
      </c>
      <c r="C47" s="196">
        <v>1000000</v>
      </c>
      <c r="D47" s="112">
        <v>10</v>
      </c>
      <c r="E47" s="137">
        <v>1</v>
      </c>
      <c r="F47" s="112">
        <v>0.3</v>
      </c>
      <c r="G47" s="113">
        <v>0.11</v>
      </c>
      <c r="H47" s="113">
        <v>0.04</v>
      </c>
      <c r="I47" s="140">
        <v>1</v>
      </c>
      <c r="J47" s="142">
        <v>4</v>
      </c>
      <c r="K47" s="112">
        <v>0.3</v>
      </c>
      <c r="L47" s="113">
        <v>11</v>
      </c>
      <c r="M47" s="116">
        <v>83.8</v>
      </c>
      <c r="N47" s="117" t="s">
        <v>88</v>
      </c>
    </row>
    <row r="48" spans="1:14" x14ac:dyDescent="0.2">
      <c r="A48" s="110">
        <v>22</v>
      </c>
      <c r="B48" s="157" t="s">
        <v>128</v>
      </c>
      <c r="C48" s="196">
        <v>1000000</v>
      </c>
      <c r="D48" s="112">
        <v>100</v>
      </c>
      <c r="E48" s="113">
        <v>10</v>
      </c>
      <c r="F48" s="112">
        <v>100</v>
      </c>
      <c r="G48" s="114">
        <v>2.7</v>
      </c>
      <c r="I48" s="115">
        <v>10</v>
      </c>
      <c r="J48" s="112">
        <v>100</v>
      </c>
      <c r="K48" s="112">
        <v>100</v>
      </c>
      <c r="L48" s="113">
        <v>6100</v>
      </c>
      <c r="M48" s="116">
        <v>3.4</v>
      </c>
      <c r="N48" s="117" t="s">
        <v>88</v>
      </c>
    </row>
    <row r="49" spans="1:14" x14ac:dyDescent="0.2">
      <c r="A49" s="110">
        <v>23</v>
      </c>
      <c r="B49" s="157" t="s">
        <v>129</v>
      </c>
      <c r="C49" s="196">
        <v>100000</v>
      </c>
      <c r="D49" s="112">
        <v>10</v>
      </c>
      <c r="E49" s="137">
        <v>1</v>
      </c>
      <c r="F49" s="112">
        <v>10</v>
      </c>
      <c r="G49" s="113">
        <v>6.6000000000000003E-2</v>
      </c>
      <c r="I49" s="140">
        <v>1</v>
      </c>
      <c r="J49" s="112">
        <v>10</v>
      </c>
      <c r="K49" s="112">
        <v>10</v>
      </c>
      <c r="L49" s="113">
        <v>280</v>
      </c>
      <c r="M49" s="116">
        <v>43.7</v>
      </c>
      <c r="N49" s="117" t="s">
        <v>99</v>
      </c>
    </row>
    <row r="50" spans="1:14" s="145" customFormat="1" x14ac:dyDescent="0.2">
      <c r="A50" s="143"/>
      <c r="B50" s="158" t="s">
        <v>130</v>
      </c>
      <c r="C50" s="176">
        <v>100000</v>
      </c>
      <c r="D50" s="123">
        <v>1000</v>
      </c>
      <c r="E50" s="144"/>
      <c r="F50" s="123"/>
      <c r="G50" s="124"/>
      <c r="H50" s="124"/>
      <c r="I50" s="124"/>
      <c r="J50" s="123"/>
      <c r="K50" s="123"/>
      <c r="L50" s="124"/>
      <c r="M50" s="129">
        <v>57.2</v>
      </c>
      <c r="N50" s="127" t="s">
        <v>90</v>
      </c>
    </row>
    <row r="51" spans="1:14" s="145" customFormat="1" ht="19.5" customHeight="1" x14ac:dyDescent="0.2">
      <c r="A51" s="143"/>
      <c r="B51" s="158" t="s">
        <v>131</v>
      </c>
      <c r="C51" s="176">
        <v>100000</v>
      </c>
      <c r="D51" s="123">
        <v>10</v>
      </c>
      <c r="E51" s="144"/>
      <c r="F51" s="123"/>
      <c r="G51" s="124"/>
      <c r="H51" s="124"/>
      <c r="I51" s="124"/>
      <c r="J51" s="123"/>
      <c r="K51" s="123"/>
      <c r="L51" s="124"/>
      <c r="M51" s="129"/>
      <c r="N51" s="127"/>
    </row>
    <row r="52" spans="1:14" s="145" customFormat="1" x14ac:dyDescent="0.2">
      <c r="A52" s="143"/>
      <c r="B52" s="158" t="s">
        <v>132</v>
      </c>
      <c r="C52" s="176">
        <v>1000000</v>
      </c>
      <c r="D52" s="123">
        <v>10</v>
      </c>
      <c r="E52" s="144"/>
      <c r="F52" s="123"/>
      <c r="G52" s="124"/>
      <c r="H52" s="124"/>
      <c r="I52" s="124"/>
      <c r="J52" s="123"/>
      <c r="K52" s="123"/>
      <c r="L52" s="124"/>
      <c r="M52" s="129">
        <v>3.1</v>
      </c>
      <c r="N52" s="127" t="s">
        <v>99</v>
      </c>
    </row>
    <row r="53" spans="1:14" s="145" customFormat="1" ht="19.5" customHeight="1" x14ac:dyDescent="0.2">
      <c r="A53" s="143"/>
      <c r="B53" s="158" t="s">
        <v>133</v>
      </c>
      <c r="C53" s="176">
        <v>100000</v>
      </c>
      <c r="D53" s="123">
        <v>10</v>
      </c>
      <c r="E53" s="144"/>
      <c r="F53" s="123"/>
      <c r="G53" s="124"/>
      <c r="H53" s="124"/>
      <c r="I53" s="124"/>
      <c r="J53" s="123"/>
      <c r="K53" s="123"/>
      <c r="L53" s="124"/>
      <c r="M53" s="129">
        <v>32.6</v>
      </c>
      <c r="N53" s="127" t="s">
        <v>90</v>
      </c>
    </row>
    <row r="54" spans="1:14" ht="13.5" customHeight="1" x14ac:dyDescent="0.2">
      <c r="A54" s="110">
        <v>24</v>
      </c>
      <c r="B54" s="157" t="s">
        <v>134</v>
      </c>
      <c r="C54" s="196">
        <v>100000</v>
      </c>
      <c r="D54" s="112">
        <v>10</v>
      </c>
      <c r="E54" s="137">
        <v>1</v>
      </c>
      <c r="F54" s="142">
        <v>1</v>
      </c>
      <c r="G54" s="113">
        <v>7.5999999999999998E-2</v>
      </c>
      <c r="H54" s="113">
        <v>0.03</v>
      </c>
      <c r="I54" s="140">
        <v>1</v>
      </c>
      <c r="J54" s="142">
        <v>3</v>
      </c>
      <c r="K54" s="142">
        <v>1</v>
      </c>
      <c r="L54" s="113">
        <v>36</v>
      </c>
      <c r="M54" s="116">
        <v>16</v>
      </c>
      <c r="N54" s="117" t="s">
        <v>88</v>
      </c>
    </row>
    <row r="55" spans="1:14" s="145" customFormat="1" ht="14.25" customHeight="1" x14ac:dyDescent="0.2">
      <c r="A55" s="143"/>
      <c r="B55" s="158" t="s">
        <v>135</v>
      </c>
      <c r="C55" s="176">
        <v>10000000</v>
      </c>
      <c r="D55" s="123">
        <v>10000</v>
      </c>
      <c r="E55" s="144"/>
      <c r="F55" s="151"/>
      <c r="G55" s="124"/>
      <c r="H55" s="124"/>
      <c r="I55" s="124"/>
      <c r="J55" s="151"/>
      <c r="K55" s="151"/>
      <c r="L55" s="124"/>
      <c r="M55" s="129">
        <v>330</v>
      </c>
      <c r="N55" s="127" t="s">
        <v>88</v>
      </c>
    </row>
    <row r="56" spans="1:14" s="145" customFormat="1" ht="20.25" customHeight="1" x14ac:dyDescent="0.2">
      <c r="A56" s="143"/>
      <c r="B56" s="158" t="s">
        <v>136</v>
      </c>
      <c r="C56" s="176">
        <v>1000000</v>
      </c>
      <c r="D56" s="123">
        <v>100</v>
      </c>
      <c r="E56" s="144"/>
      <c r="F56" s="151"/>
      <c r="G56" s="124"/>
      <c r="H56" s="124"/>
      <c r="I56" s="124"/>
      <c r="J56" s="151"/>
      <c r="K56" s="151"/>
      <c r="L56" s="124"/>
      <c r="M56" s="129">
        <v>21.6</v>
      </c>
      <c r="N56" s="127" t="s">
        <v>99</v>
      </c>
    </row>
    <row r="57" spans="1:14" s="145" customFormat="1" ht="14.25" customHeight="1" x14ac:dyDescent="0.2">
      <c r="A57" s="143"/>
      <c r="B57" s="158" t="s">
        <v>137</v>
      </c>
      <c r="C57" s="176">
        <v>1000000</v>
      </c>
      <c r="D57" s="123">
        <v>10</v>
      </c>
      <c r="E57" s="144"/>
      <c r="F57" s="151"/>
      <c r="G57" s="124"/>
      <c r="H57" s="124"/>
      <c r="I57" s="124"/>
      <c r="J57" s="151"/>
      <c r="K57" s="151"/>
      <c r="L57" s="124"/>
      <c r="M57" s="129">
        <v>42</v>
      </c>
      <c r="N57" s="127" t="s">
        <v>90</v>
      </c>
    </row>
    <row r="58" spans="1:14" ht="15" customHeight="1" x14ac:dyDescent="0.2">
      <c r="A58" s="110">
        <v>25</v>
      </c>
      <c r="B58" s="157" t="s">
        <v>881</v>
      </c>
      <c r="C58" s="196">
        <v>10000000</v>
      </c>
      <c r="D58" s="112">
        <v>1000</v>
      </c>
      <c r="E58" s="113">
        <v>100</v>
      </c>
      <c r="F58" s="112">
        <v>100</v>
      </c>
      <c r="G58" s="114">
        <v>7.6</v>
      </c>
      <c r="H58" s="114">
        <v>3</v>
      </c>
      <c r="I58" s="115" t="s">
        <v>138</v>
      </c>
      <c r="J58" s="112">
        <v>300</v>
      </c>
      <c r="K58" s="112">
        <v>1000</v>
      </c>
      <c r="L58" s="113">
        <v>2100</v>
      </c>
      <c r="M58" s="116">
        <v>27.7</v>
      </c>
      <c r="N58" s="117" t="s">
        <v>88</v>
      </c>
    </row>
    <row r="59" spans="1:14" ht="19.5" customHeight="1" x14ac:dyDescent="0.2">
      <c r="A59" s="110">
        <v>26</v>
      </c>
      <c r="B59" s="157" t="s">
        <v>139</v>
      </c>
      <c r="C59" s="196">
        <v>100000</v>
      </c>
      <c r="D59" s="112">
        <v>10</v>
      </c>
      <c r="E59" s="137">
        <v>1</v>
      </c>
      <c r="F59" s="112">
        <v>10</v>
      </c>
      <c r="G59" s="113">
        <v>0.23</v>
      </c>
      <c r="I59" s="140">
        <v>1</v>
      </c>
      <c r="J59" s="112">
        <v>10</v>
      </c>
      <c r="K59" s="112">
        <v>10</v>
      </c>
      <c r="L59" s="113">
        <v>54000</v>
      </c>
      <c r="M59" s="116">
        <v>46.2</v>
      </c>
      <c r="N59" s="117" t="s">
        <v>90</v>
      </c>
    </row>
    <row r="60" spans="1:14" x14ac:dyDescent="0.2">
      <c r="A60" s="110">
        <v>27</v>
      </c>
      <c r="B60" s="157" t="s">
        <v>140</v>
      </c>
      <c r="C60" s="196">
        <v>100000</v>
      </c>
      <c r="D60" s="112">
        <v>10</v>
      </c>
      <c r="E60" s="137">
        <v>1</v>
      </c>
      <c r="F60" s="112">
        <v>10</v>
      </c>
      <c r="G60" s="113">
        <v>6.4000000000000001E-2</v>
      </c>
      <c r="I60" s="140">
        <v>1</v>
      </c>
      <c r="J60" s="112">
        <v>10</v>
      </c>
      <c r="K60" s="112">
        <v>10</v>
      </c>
      <c r="L60" s="113">
        <v>90</v>
      </c>
      <c r="M60" s="116">
        <v>5.6</v>
      </c>
      <c r="N60" s="117" t="s">
        <v>88</v>
      </c>
    </row>
    <row r="61" spans="1:14" x14ac:dyDescent="0.2">
      <c r="A61" s="110">
        <v>28</v>
      </c>
      <c r="B61" s="157" t="s">
        <v>141</v>
      </c>
      <c r="C61" s="196">
        <v>100000</v>
      </c>
      <c r="D61" s="112">
        <v>10</v>
      </c>
      <c r="E61" s="137">
        <v>1</v>
      </c>
      <c r="F61" s="112">
        <v>10</v>
      </c>
      <c r="G61" s="113">
        <v>9.2999999999999999E-2</v>
      </c>
      <c r="I61" s="140">
        <v>1</v>
      </c>
      <c r="J61" s="112">
        <v>10</v>
      </c>
      <c r="K61" s="112">
        <v>10</v>
      </c>
      <c r="L61" s="113">
        <v>49000</v>
      </c>
      <c r="M61" s="116">
        <v>21</v>
      </c>
      <c r="N61" s="117" t="s">
        <v>90</v>
      </c>
    </row>
    <row r="62" spans="1:14" x14ac:dyDescent="0.2">
      <c r="A62" s="110">
        <v>29</v>
      </c>
      <c r="B62" s="157" t="s">
        <v>142</v>
      </c>
      <c r="C62" s="196">
        <v>1000000000</v>
      </c>
      <c r="D62" s="112">
        <v>10000</v>
      </c>
      <c r="E62" s="113">
        <v>1000</v>
      </c>
      <c r="F62" s="112">
        <v>1000</v>
      </c>
      <c r="G62" s="119">
        <v>1000</v>
      </c>
      <c r="H62" s="114">
        <v>3</v>
      </c>
      <c r="I62" s="115">
        <v>1000</v>
      </c>
      <c r="J62" s="112">
        <v>1000</v>
      </c>
      <c r="K62" s="112">
        <v>10000</v>
      </c>
      <c r="L62" s="113">
        <v>23000</v>
      </c>
      <c r="M62" s="131">
        <v>3700000</v>
      </c>
      <c r="N62" s="117" t="s">
        <v>30</v>
      </c>
    </row>
    <row r="63" spans="1:14" x14ac:dyDescent="0.2">
      <c r="A63" s="110">
        <v>30</v>
      </c>
      <c r="B63" s="157" t="s">
        <v>143</v>
      </c>
      <c r="C63" s="196">
        <v>1000000</v>
      </c>
      <c r="D63" s="112">
        <v>10</v>
      </c>
      <c r="E63" s="137">
        <v>1</v>
      </c>
      <c r="F63" s="112">
        <v>0.4</v>
      </c>
      <c r="G63" s="113">
        <v>0.26</v>
      </c>
      <c r="H63" s="113">
        <v>0.09</v>
      </c>
      <c r="I63" s="140">
        <v>1</v>
      </c>
      <c r="J63" s="112">
        <v>10</v>
      </c>
      <c r="K63" s="142">
        <v>2</v>
      </c>
      <c r="L63" s="113">
        <v>12</v>
      </c>
      <c r="M63" s="116">
        <v>312.2</v>
      </c>
      <c r="N63" s="117" t="s">
        <v>88</v>
      </c>
    </row>
    <row r="64" spans="1:14" ht="12.75" customHeight="1" x14ac:dyDescent="0.2">
      <c r="A64" s="110">
        <v>31</v>
      </c>
      <c r="B64" s="157" t="s">
        <v>144</v>
      </c>
      <c r="C64" s="196">
        <v>100000</v>
      </c>
      <c r="D64" s="112">
        <v>10</v>
      </c>
      <c r="E64" s="137">
        <v>1</v>
      </c>
      <c r="F64" s="112">
        <v>10</v>
      </c>
      <c r="G64" s="113">
        <v>0.13</v>
      </c>
      <c r="I64" s="140">
        <v>1</v>
      </c>
      <c r="J64" s="112">
        <v>10</v>
      </c>
      <c r="K64" s="112">
        <v>10</v>
      </c>
      <c r="L64" s="113">
        <v>9100</v>
      </c>
      <c r="M64" s="116">
        <v>2.6</v>
      </c>
      <c r="N64" s="117" t="s">
        <v>99</v>
      </c>
    </row>
    <row r="65" spans="1:14" ht="21" customHeight="1" x14ac:dyDescent="0.2">
      <c r="A65" s="110">
        <v>32</v>
      </c>
      <c r="B65" s="157" t="s">
        <v>145</v>
      </c>
      <c r="C65" s="196">
        <v>1000000</v>
      </c>
      <c r="D65" s="112">
        <v>10</v>
      </c>
      <c r="E65" s="137">
        <v>1</v>
      </c>
      <c r="F65" s="112">
        <v>10</v>
      </c>
      <c r="G65" s="113">
        <v>6.9000000000000006E-2</v>
      </c>
      <c r="I65" s="140">
        <v>1</v>
      </c>
      <c r="J65" s="112">
        <v>10</v>
      </c>
      <c r="K65" s="112">
        <v>10</v>
      </c>
      <c r="L65" s="113">
        <v>1500</v>
      </c>
      <c r="M65" s="116">
        <v>8.3000000000000007</v>
      </c>
      <c r="N65" s="117" t="s">
        <v>99</v>
      </c>
    </row>
    <row r="66" spans="1:14" x14ac:dyDescent="0.2">
      <c r="A66" s="110">
        <v>33</v>
      </c>
      <c r="B66" s="157" t="s">
        <v>146</v>
      </c>
      <c r="C66" s="196">
        <v>1000000</v>
      </c>
      <c r="D66" s="112">
        <v>10000</v>
      </c>
      <c r="E66" s="113">
        <v>1000</v>
      </c>
      <c r="F66" s="112">
        <v>200</v>
      </c>
      <c r="G66" s="119">
        <v>200</v>
      </c>
      <c r="H66" s="114">
        <v>6</v>
      </c>
      <c r="I66" s="115">
        <v>1000</v>
      </c>
      <c r="J66" s="112">
        <v>10000</v>
      </c>
      <c r="K66" s="112">
        <v>10000</v>
      </c>
      <c r="L66" s="113">
        <v>24000</v>
      </c>
      <c r="M66" s="116">
        <v>2.7</v>
      </c>
      <c r="N66" s="117" t="s">
        <v>30</v>
      </c>
    </row>
    <row r="67" spans="1:14" ht="13.5" customHeight="1" x14ac:dyDescent="0.2">
      <c r="A67" s="110">
        <v>34</v>
      </c>
      <c r="B67" s="111" t="s">
        <v>147</v>
      </c>
      <c r="C67" s="196">
        <v>1000000</v>
      </c>
      <c r="D67" s="112">
        <v>10</v>
      </c>
      <c r="E67" s="137">
        <v>1</v>
      </c>
      <c r="F67" s="142">
        <v>1</v>
      </c>
      <c r="G67" s="113">
        <v>0.19</v>
      </c>
      <c r="H67" s="113">
        <v>0.06</v>
      </c>
      <c r="I67" s="140">
        <v>1</v>
      </c>
      <c r="J67" s="142">
        <v>7</v>
      </c>
      <c r="K67" s="112">
        <v>10</v>
      </c>
      <c r="L67" s="113">
        <v>33</v>
      </c>
      <c r="M67" s="116">
        <v>45.1</v>
      </c>
      <c r="N67" s="117" t="s">
        <v>88</v>
      </c>
    </row>
    <row r="68" spans="1:14" s="145" customFormat="1" ht="13.5" customHeight="1" x14ac:dyDescent="0.2">
      <c r="A68" s="143"/>
      <c r="B68" s="122" t="s">
        <v>148</v>
      </c>
      <c r="C68" s="176">
        <v>100000</v>
      </c>
      <c r="D68" s="123">
        <v>100</v>
      </c>
      <c r="E68" s="144"/>
      <c r="F68" s="151"/>
      <c r="G68" s="124"/>
      <c r="H68" s="124"/>
      <c r="I68" s="124"/>
      <c r="J68" s="151"/>
      <c r="K68" s="123"/>
      <c r="L68" s="124"/>
      <c r="M68" s="126">
        <v>100000</v>
      </c>
      <c r="N68" s="127" t="s">
        <v>30</v>
      </c>
    </row>
    <row r="69" spans="1:14" ht="22.5" customHeight="1" x14ac:dyDescent="0.2">
      <c r="A69" s="110">
        <v>35</v>
      </c>
      <c r="B69" s="111" t="s">
        <v>149</v>
      </c>
      <c r="C69" s="196">
        <v>1000000</v>
      </c>
      <c r="D69" s="112">
        <v>10</v>
      </c>
      <c r="E69" s="137">
        <v>1</v>
      </c>
      <c r="F69" s="112">
        <v>10</v>
      </c>
      <c r="G69" s="113">
        <v>0.11</v>
      </c>
      <c r="I69" s="140">
        <v>1</v>
      </c>
      <c r="J69" s="112">
        <v>10</v>
      </c>
      <c r="K69" s="112">
        <v>10</v>
      </c>
      <c r="L69" s="113">
        <v>1200</v>
      </c>
      <c r="M69" s="116">
        <v>17.5</v>
      </c>
      <c r="N69" s="117" t="s">
        <v>99</v>
      </c>
    </row>
    <row r="70" spans="1:14" x14ac:dyDescent="0.2">
      <c r="A70" s="110">
        <v>36</v>
      </c>
      <c r="B70" s="111" t="s">
        <v>150</v>
      </c>
      <c r="C70" s="196">
        <v>100000</v>
      </c>
      <c r="D70" s="112">
        <v>10</v>
      </c>
      <c r="E70" s="137">
        <v>1</v>
      </c>
      <c r="F70" s="157">
        <v>0.2</v>
      </c>
      <c r="G70" s="113">
        <v>6.2E-2</v>
      </c>
      <c r="H70" s="113">
        <v>0.02</v>
      </c>
      <c r="I70" s="140">
        <v>1</v>
      </c>
      <c r="J70" s="142">
        <v>2</v>
      </c>
      <c r="K70" s="157">
        <v>0.4</v>
      </c>
      <c r="L70" s="114">
        <v>6.1</v>
      </c>
      <c r="M70" s="116">
        <v>78.8</v>
      </c>
      <c r="N70" s="117" t="s">
        <v>88</v>
      </c>
    </row>
    <row r="71" spans="1:14" x14ac:dyDescent="0.2">
      <c r="A71" s="110">
        <v>37</v>
      </c>
      <c r="B71" s="111" t="s">
        <v>151</v>
      </c>
      <c r="C71" s="196">
        <v>1000000</v>
      </c>
      <c r="D71" s="112">
        <v>100</v>
      </c>
      <c r="E71" s="113">
        <v>10</v>
      </c>
      <c r="F71" s="112">
        <v>20</v>
      </c>
      <c r="G71" s="114">
        <v>2.7</v>
      </c>
      <c r="H71" s="113">
        <v>0.8</v>
      </c>
      <c r="I71" s="113">
        <v>12</v>
      </c>
      <c r="J71" s="112">
        <v>100</v>
      </c>
      <c r="K71" s="112">
        <v>20</v>
      </c>
      <c r="L71" s="113">
        <v>130</v>
      </c>
      <c r="M71" s="116">
        <v>271.3</v>
      </c>
      <c r="N71" s="117" t="s">
        <v>88</v>
      </c>
    </row>
    <row r="72" spans="1:14" x14ac:dyDescent="0.2">
      <c r="A72" s="110">
        <v>38</v>
      </c>
      <c r="B72" s="111" t="s">
        <v>152</v>
      </c>
      <c r="C72" s="196">
        <v>1000000</v>
      </c>
      <c r="D72" s="112">
        <v>10</v>
      </c>
      <c r="E72" s="137">
        <v>1</v>
      </c>
      <c r="F72" s="157">
        <v>0.9</v>
      </c>
      <c r="G72" s="113">
        <v>0.23</v>
      </c>
      <c r="H72" s="113">
        <v>0.08</v>
      </c>
      <c r="I72" s="140">
        <v>1</v>
      </c>
      <c r="J72" s="142">
        <v>9</v>
      </c>
      <c r="K72" s="142">
        <v>1</v>
      </c>
      <c r="L72" s="113">
        <v>26</v>
      </c>
      <c r="M72" s="116">
        <v>70.8</v>
      </c>
      <c r="N72" s="117" t="s">
        <v>88</v>
      </c>
    </row>
    <row r="73" spans="1:14" x14ac:dyDescent="0.2">
      <c r="A73" s="110">
        <v>39</v>
      </c>
      <c r="B73" s="111" t="s">
        <v>153</v>
      </c>
      <c r="C73" s="196">
        <v>10000000</v>
      </c>
      <c r="D73" s="112">
        <v>10000</v>
      </c>
      <c r="E73" s="113">
        <v>1000</v>
      </c>
      <c r="F73" s="112">
        <v>10000</v>
      </c>
      <c r="G73" s="119">
        <v>10000</v>
      </c>
      <c r="I73" s="115">
        <v>1000</v>
      </c>
      <c r="J73" s="112">
        <v>10000</v>
      </c>
      <c r="K73" s="112">
        <v>10000</v>
      </c>
      <c r="L73" s="113">
        <v>980000000</v>
      </c>
      <c r="M73" s="116">
        <v>8.9</v>
      </c>
      <c r="N73" s="117" t="s">
        <v>99</v>
      </c>
    </row>
    <row r="74" spans="1:14" x14ac:dyDescent="0.2">
      <c r="A74" s="110">
        <v>40</v>
      </c>
      <c r="B74" s="111" t="s">
        <v>154</v>
      </c>
      <c r="C74" s="196">
        <v>100000</v>
      </c>
      <c r="D74" s="112">
        <v>10</v>
      </c>
      <c r="E74" s="137">
        <v>1</v>
      </c>
      <c r="F74" s="157">
        <v>0.1</v>
      </c>
      <c r="G74" s="113">
        <v>8.8999999999999996E-2</v>
      </c>
      <c r="H74" s="113">
        <v>0.03</v>
      </c>
      <c r="I74" s="113">
        <v>0.36</v>
      </c>
      <c r="J74" s="142">
        <v>4</v>
      </c>
      <c r="K74" s="157">
        <v>0.6</v>
      </c>
      <c r="L74" s="114">
        <v>2.9</v>
      </c>
      <c r="M74" s="116">
        <v>5.3</v>
      </c>
      <c r="N74" s="117" t="s">
        <v>30</v>
      </c>
    </row>
    <row r="75" spans="1:14" x14ac:dyDescent="0.2">
      <c r="A75" s="110">
        <v>41</v>
      </c>
      <c r="B75" s="111" t="s">
        <v>155</v>
      </c>
      <c r="C75" s="196">
        <v>1000000</v>
      </c>
      <c r="D75" s="112">
        <v>1000</v>
      </c>
      <c r="E75" s="113">
        <v>1000</v>
      </c>
      <c r="F75" s="112">
        <v>1000</v>
      </c>
      <c r="G75" s="113">
        <v>62</v>
      </c>
      <c r="I75" s="115">
        <v>1000</v>
      </c>
      <c r="J75" s="112">
        <v>1000</v>
      </c>
      <c r="K75" s="112">
        <v>1000</v>
      </c>
      <c r="L75" s="113">
        <v>66000000</v>
      </c>
      <c r="M75" s="116">
        <v>10.5</v>
      </c>
      <c r="N75" s="117" t="s">
        <v>90</v>
      </c>
    </row>
    <row r="76" spans="1:14" x14ac:dyDescent="0.2">
      <c r="A76" s="110">
        <v>42</v>
      </c>
      <c r="B76" s="111" t="s">
        <v>156</v>
      </c>
      <c r="C76" s="196">
        <v>1000000</v>
      </c>
      <c r="D76" s="112">
        <v>100</v>
      </c>
      <c r="E76" s="113">
        <v>10</v>
      </c>
      <c r="F76" s="112">
        <v>100</v>
      </c>
      <c r="G76" s="114">
        <v>4.4000000000000004</v>
      </c>
      <c r="I76" s="115">
        <v>10</v>
      </c>
      <c r="J76" s="112">
        <v>100</v>
      </c>
      <c r="K76" s="112">
        <v>100</v>
      </c>
      <c r="L76" s="113">
        <v>480000</v>
      </c>
      <c r="M76" s="116">
        <v>1.7</v>
      </c>
      <c r="N76" s="117" t="s">
        <v>99</v>
      </c>
    </row>
    <row r="77" spans="1:14" x14ac:dyDescent="0.2">
      <c r="A77" s="110">
        <v>43</v>
      </c>
      <c r="B77" s="111" t="s">
        <v>157</v>
      </c>
      <c r="C77" s="196">
        <v>100000</v>
      </c>
      <c r="D77" s="112">
        <v>10</v>
      </c>
      <c r="E77" s="137">
        <v>1</v>
      </c>
      <c r="F77" s="112">
        <v>10</v>
      </c>
      <c r="G77" s="113">
        <v>8.3000000000000004E-2</v>
      </c>
      <c r="I77" s="140">
        <v>1</v>
      </c>
      <c r="J77" s="112">
        <v>10</v>
      </c>
      <c r="K77" s="112">
        <v>10</v>
      </c>
      <c r="L77" s="113">
        <v>67000</v>
      </c>
      <c r="M77" s="116">
        <v>14</v>
      </c>
      <c r="N77" s="117" t="s">
        <v>90</v>
      </c>
    </row>
    <row r="78" spans="1:14" s="145" customFormat="1" ht="19.5" customHeight="1" x14ac:dyDescent="0.2">
      <c r="A78" s="143"/>
      <c r="B78" s="122" t="s">
        <v>158</v>
      </c>
      <c r="C78" s="176">
        <v>1000000</v>
      </c>
      <c r="D78" s="123">
        <v>10</v>
      </c>
      <c r="E78" s="144"/>
      <c r="F78" s="123"/>
      <c r="G78" s="124"/>
      <c r="H78" s="124"/>
      <c r="I78" s="124"/>
      <c r="J78" s="123"/>
      <c r="K78" s="123"/>
      <c r="L78" s="124"/>
      <c r="M78" s="129">
        <v>6.1</v>
      </c>
      <c r="N78" s="127" t="s">
        <v>88</v>
      </c>
    </row>
    <row r="79" spans="1:14" s="145" customFormat="1" x14ac:dyDescent="0.2">
      <c r="A79" s="143"/>
      <c r="B79" s="122" t="s">
        <v>159</v>
      </c>
      <c r="C79" s="176">
        <v>1000000</v>
      </c>
      <c r="D79" s="123">
        <v>10</v>
      </c>
      <c r="E79" s="144"/>
      <c r="F79" s="123"/>
      <c r="G79" s="124"/>
      <c r="H79" s="124"/>
      <c r="I79" s="124"/>
      <c r="J79" s="123"/>
      <c r="K79" s="123"/>
      <c r="L79" s="124"/>
      <c r="M79" s="126">
        <v>36</v>
      </c>
      <c r="N79" s="127" t="s">
        <v>99</v>
      </c>
    </row>
    <row r="80" spans="1:14" ht="15" customHeight="1" x14ac:dyDescent="0.2">
      <c r="A80" s="110">
        <v>44</v>
      </c>
      <c r="B80" s="111" t="s">
        <v>160</v>
      </c>
      <c r="C80" s="196">
        <v>100000000</v>
      </c>
      <c r="D80" s="112">
        <v>10000</v>
      </c>
      <c r="E80" s="113">
        <v>1000</v>
      </c>
      <c r="F80" s="112">
        <v>800</v>
      </c>
      <c r="G80" s="119">
        <v>800</v>
      </c>
      <c r="H80" s="114">
        <v>8</v>
      </c>
      <c r="I80" s="115">
        <v>1000</v>
      </c>
      <c r="J80" s="112">
        <v>5000</v>
      </c>
      <c r="K80" s="112">
        <v>10000</v>
      </c>
      <c r="L80" s="113">
        <v>89000</v>
      </c>
      <c r="M80" s="131">
        <v>75000</v>
      </c>
      <c r="N80" s="117" t="s">
        <v>30</v>
      </c>
    </row>
    <row r="81" spans="1:14" x14ac:dyDescent="0.2">
      <c r="A81" s="110">
        <v>45</v>
      </c>
      <c r="B81" s="111" t="s">
        <v>161</v>
      </c>
      <c r="C81" s="196">
        <v>100000000</v>
      </c>
      <c r="D81" s="112">
        <v>100000</v>
      </c>
      <c r="E81" s="113">
        <v>1000</v>
      </c>
      <c r="F81" s="112">
        <v>300</v>
      </c>
      <c r="G81" s="119">
        <v>300</v>
      </c>
      <c r="H81" s="114">
        <v>3</v>
      </c>
      <c r="I81" s="115">
        <v>1000</v>
      </c>
      <c r="J81" s="112">
        <v>3000</v>
      </c>
      <c r="K81" s="112">
        <v>10000</v>
      </c>
      <c r="L81" s="113">
        <v>37000</v>
      </c>
      <c r="M81" s="116">
        <v>100</v>
      </c>
      <c r="N81" s="117" t="s">
        <v>30</v>
      </c>
    </row>
    <row r="82" spans="1:14" x14ac:dyDescent="0.2">
      <c r="A82" s="110">
        <v>46</v>
      </c>
      <c r="B82" s="111" t="s">
        <v>162</v>
      </c>
      <c r="C82" s="196">
        <v>1000000</v>
      </c>
      <c r="D82" s="112">
        <v>10</v>
      </c>
      <c r="E82" s="113">
        <v>10</v>
      </c>
      <c r="F82" s="112">
        <v>10</v>
      </c>
      <c r="G82" s="113" t="s">
        <v>163</v>
      </c>
      <c r="I82" s="115">
        <v>10</v>
      </c>
      <c r="J82" s="112">
        <v>10</v>
      </c>
      <c r="K82" s="112">
        <v>10</v>
      </c>
      <c r="L82" s="113">
        <v>29000</v>
      </c>
      <c r="M82" s="116">
        <v>2.5</v>
      </c>
      <c r="N82" s="117" t="s">
        <v>99</v>
      </c>
    </row>
    <row r="83" spans="1:14" s="145" customFormat="1" x14ac:dyDescent="0.2">
      <c r="A83" s="143"/>
      <c r="B83" s="122" t="s">
        <v>164</v>
      </c>
      <c r="C83" s="176">
        <v>10000000</v>
      </c>
      <c r="D83" s="123">
        <v>10000</v>
      </c>
      <c r="E83" s="124"/>
      <c r="F83" s="123"/>
      <c r="G83" s="124"/>
      <c r="H83" s="124"/>
      <c r="I83" s="124"/>
      <c r="J83" s="123"/>
      <c r="K83" s="123"/>
      <c r="L83" s="124"/>
      <c r="M83" s="129">
        <v>54.6</v>
      </c>
      <c r="N83" s="127" t="s">
        <v>99</v>
      </c>
    </row>
    <row r="84" spans="1:14" s="145" customFormat="1" ht="18.75" customHeight="1" x14ac:dyDescent="0.2">
      <c r="A84" s="143"/>
      <c r="B84" s="122" t="s">
        <v>165</v>
      </c>
      <c r="C84" s="176">
        <v>100000</v>
      </c>
      <c r="D84" s="123">
        <v>10</v>
      </c>
      <c r="E84" s="124"/>
      <c r="F84" s="123"/>
      <c r="G84" s="124"/>
      <c r="H84" s="124"/>
      <c r="I84" s="124"/>
      <c r="J84" s="123"/>
      <c r="K84" s="123"/>
      <c r="L84" s="124"/>
      <c r="M84" s="129">
        <v>23</v>
      </c>
      <c r="N84" s="127" t="s">
        <v>90</v>
      </c>
    </row>
    <row r="85" spans="1:14" s="145" customFormat="1" x14ac:dyDescent="0.2">
      <c r="A85" s="143"/>
      <c r="B85" s="122" t="s">
        <v>166</v>
      </c>
      <c r="C85" s="176">
        <v>1000000</v>
      </c>
      <c r="D85" s="123">
        <v>10</v>
      </c>
      <c r="E85" s="124"/>
      <c r="F85" s="123"/>
      <c r="G85" s="124"/>
      <c r="H85" s="124"/>
      <c r="I85" s="124"/>
      <c r="J85" s="123"/>
      <c r="K85" s="123"/>
      <c r="L85" s="124"/>
      <c r="M85" s="129">
        <v>3.4</v>
      </c>
      <c r="N85" s="127" t="s">
        <v>99</v>
      </c>
    </row>
    <row r="86" spans="1:14" ht="14.25" customHeight="1" x14ac:dyDescent="0.2">
      <c r="A86" s="110">
        <v>47</v>
      </c>
      <c r="B86" s="111" t="s">
        <v>56</v>
      </c>
      <c r="C86" s="196">
        <v>1000000</v>
      </c>
      <c r="D86" s="112">
        <v>100</v>
      </c>
      <c r="E86" s="113">
        <v>10</v>
      </c>
      <c r="F86" s="112">
        <v>100</v>
      </c>
      <c r="G86" s="114">
        <v>1.2</v>
      </c>
      <c r="I86" s="115">
        <v>10</v>
      </c>
      <c r="J86" s="112">
        <v>100</v>
      </c>
      <c r="K86" s="112">
        <v>100</v>
      </c>
      <c r="L86" s="113">
        <v>18000</v>
      </c>
      <c r="M86" s="116">
        <v>12.7</v>
      </c>
      <c r="N86" s="117" t="s">
        <v>99</v>
      </c>
    </row>
    <row r="87" spans="1:14" s="145" customFormat="1" ht="15" customHeight="1" x14ac:dyDescent="0.2">
      <c r="A87" s="143"/>
      <c r="B87" s="122" t="s">
        <v>167</v>
      </c>
      <c r="C87" s="176">
        <v>1000000</v>
      </c>
      <c r="D87" s="123">
        <v>100</v>
      </c>
      <c r="E87" s="124"/>
      <c r="F87" s="123"/>
      <c r="G87" s="124"/>
      <c r="H87" s="124"/>
      <c r="I87" s="124"/>
      <c r="J87" s="123"/>
      <c r="K87" s="123"/>
      <c r="L87" s="124"/>
      <c r="M87" s="129">
        <v>61.9</v>
      </c>
      <c r="N87" s="127" t="s">
        <v>99</v>
      </c>
    </row>
    <row r="88" spans="1:14" s="145" customFormat="1" ht="22.5" customHeight="1" x14ac:dyDescent="0.2">
      <c r="A88" s="143"/>
      <c r="B88" s="122" t="s">
        <v>168</v>
      </c>
      <c r="C88" s="176">
        <v>1000000</v>
      </c>
      <c r="D88" s="123">
        <v>100</v>
      </c>
      <c r="E88" s="124"/>
      <c r="F88" s="123"/>
      <c r="G88" s="124"/>
      <c r="H88" s="124"/>
      <c r="I88" s="124"/>
      <c r="J88" s="123"/>
      <c r="K88" s="123"/>
      <c r="L88" s="124"/>
      <c r="M88" s="129">
        <v>9.1</v>
      </c>
      <c r="N88" s="127" t="s">
        <v>99</v>
      </c>
    </row>
    <row r="89" spans="1:14" s="145" customFormat="1" ht="15" customHeight="1" x14ac:dyDescent="0.2">
      <c r="A89" s="143"/>
      <c r="B89" s="122" t="s">
        <v>169</v>
      </c>
      <c r="C89" s="176">
        <v>100000</v>
      </c>
      <c r="D89" s="123">
        <v>10</v>
      </c>
      <c r="E89" s="124"/>
      <c r="F89" s="123"/>
      <c r="G89" s="124"/>
      <c r="H89" s="124"/>
      <c r="I89" s="124"/>
      <c r="J89" s="123"/>
      <c r="K89" s="123"/>
      <c r="L89" s="124"/>
      <c r="M89" s="129">
        <v>38.1</v>
      </c>
      <c r="N89" s="127" t="s">
        <v>90</v>
      </c>
    </row>
    <row r="90" spans="1:14" ht="15" customHeight="1" x14ac:dyDescent="0.2">
      <c r="A90" s="110">
        <v>48</v>
      </c>
      <c r="B90" s="111" t="s">
        <v>170</v>
      </c>
      <c r="C90" s="196">
        <v>1000000</v>
      </c>
      <c r="D90" s="112">
        <v>10</v>
      </c>
      <c r="E90" s="160">
        <v>1</v>
      </c>
      <c r="F90" s="112">
        <v>0.5</v>
      </c>
      <c r="G90" s="113">
        <v>0.38</v>
      </c>
      <c r="H90" s="113">
        <v>0.01</v>
      </c>
      <c r="I90" s="114">
        <v>2.2999999999999998</v>
      </c>
      <c r="J90" s="112">
        <v>10</v>
      </c>
      <c r="K90" s="112">
        <v>0.5</v>
      </c>
      <c r="L90" s="113">
        <v>19</v>
      </c>
      <c r="M90" s="116">
        <v>244</v>
      </c>
      <c r="N90" s="117" t="s">
        <v>88</v>
      </c>
    </row>
    <row r="91" spans="1:14" x14ac:dyDescent="0.2">
      <c r="A91" s="110">
        <v>49</v>
      </c>
      <c r="B91" s="111" t="s">
        <v>171</v>
      </c>
      <c r="C91" s="196">
        <v>1000000</v>
      </c>
      <c r="D91" s="112">
        <v>10000</v>
      </c>
      <c r="E91" s="113">
        <v>100</v>
      </c>
      <c r="F91" s="112">
        <v>10000</v>
      </c>
      <c r="G91" s="119">
        <v>10000</v>
      </c>
      <c r="I91" s="115">
        <v>100</v>
      </c>
      <c r="J91" s="112">
        <v>10000</v>
      </c>
      <c r="K91" s="112">
        <v>10000</v>
      </c>
      <c r="L91" s="113">
        <v>7300000000</v>
      </c>
      <c r="M91" s="116">
        <v>56</v>
      </c>
      <c r="N91" s="117" t="s">
        <v>90</v>
      </c>
    </row>
    <row r="92" spans="1:14" x14ac:dyDescent="0.2">
      <c r="A92" s="110"/>
      <c r="B92" s="111" t="s">
        <v>172</v>
      </c>
      <c r="C92" s="196"/>
      <c r="D92" s="112"/>
      <c r="E92" s="113"/>
      <c r="F92" s="112"/>
      <c r="G92" s="113">
        <v>0.55000000000000004</v>
      </c>
      <c r="I92" s="115">
        <v>10</v>
      </c>
      <c r="J92" s="112"/>
      <c r="K92" s="112"/>
      <c r="L92" s="113">
        <v>7200</v>
      </c>
      <c r="M92" s="116">
        <v>13.8</v>
      </c>
      <c r="N92" s="117" t="s">
        <v>99</v>
      </c>
    </row>
    <row r="93" spans="1:14" x14ac:dyDescent="0.2">
      <c r="A93" s="110">
        <v>50</v>
      </c>
      <c r="B93" s="111" t="s">
        <v>173</v>
      </c>
      <c r="C93" s="196">
        <v>1000000</v>
      </c>
      <c r="D93" s="112">
        <v>100</v>
      </c>
      <c r="E93" s="113">
        <v>10</v>
      </c>
      <c r="F93" s="112">
        <v>100</v>
      </c>
      <c r="G93" s="113"/>
      <c r="H93" s="159"/>
      <c r="I93" s="113"/>
      <c r="J93" s="112">
        <v>100</v>
      </c>
      <c r="K93" s="112">
        <v>100</v>
      </c>
      <c r="L93" s="113">
        <v>7200</v>
      </c>
      <c r="M93" s="116">
        <v>13.8</v>
      </c>
      <c r="N93" s="117" t="s">
        <v>99</v>
      </c>
    </row>
    <row r="94" spans="1:14" s="145" customFormat="1" x14ac:dyDescent="0.2">
      <c r="A94" s="143"/>
      <c r="B94" s="122" t="s">
        <v>174</v>
      </c>
      <c r="C94" s="176">
        <v>1000000</v>
      </c>
      <c r="D94" s="123">
        <v>10</v>
      </c>
      <c r="E94" s="124"/>
      <c r="F94" s="123"/>
      <c r="G94" s="124"/>
      <c r="H94" s="128"/>
      <c r="I94" s="124"/>
      <c r="J94" s="123"/>
      <c r="K94" s="123"/>
      <c r="L94" s="124"/>
      <c r="M94" s="129">
        <v>3.9</v>
      </c>
      <c r="N94" s="127" t="s">
        <v>99</v>
      </c>
    </row>
    <row r="95" spans="1:14" s="145" customFormat="1" x14ac:dyDescent="0.2">
      <c r="A95" s="143"/>
      <c r="B95" s="122" t="s">
        <v>175</v>
      </c>
      <c r="C95" s="176">
        <v>1000000</v>
      </c>
      <c r="D95" s="123">
        <v>100</v>
      </c>
      <c r="E95" s="124"/>
      <c r="F95" s="123"/>
      <c r="G95" s="124"/>
      <c r="H95" s="128"/>
      <c r="I95" s="124"/>
      <c r="J95" s="123"/>
      <c r="K95" s="123"/>
      <c r="L95" s="124"/>
      <c r="M95" s="129">
        <v>46.5</v>
      </c>
      <c r="N95" s="127" t="s">
        <v>99</v>
      </c>
    </row>
    <row r="96" spans="1:14" s="145" customFormat="1" ht="20.25" customHeight="1" x14ac:dyDescent="0.2">
      <c r="A96" s="143"/>
      <c r="B96" s="122" t="s">
        <v>176</v>
      </c>
      <c r="C96" s="176">
        <v>100000</v>
      </c>
      <c r="D96" s="123">
        <v>10</v>
      </c>
      <c r="E96" s="124"/>
      <c r="F96" s="123"/>
      <c r="G96" s="124"/>
      <c r="H96" s="128"/>
      <c r="I96" s="124"/>
      <c r="J96" s="123"/>
      <c r="K96" s="123"/>
      <c r="L96" s="124"/>
      <c r="M96" s="129">
        <v>15</v>
      </c>
      <c r="N96" s="127" t="s">
        <v>90</v>
      </c>
    </row>
    <row r="97" spans="1:14" s="145" customFormat="1" x14ac:dyDescent="0.2">
      <c r="A97" s="143"/>
      <c r="B97" s="122" t="s">
        <v>177</v>
      </c>
      <c r="C97" s="176">
        <v>100000</v>
      </c>
      <c r="D97" s="123">
        <v>10</v>
      </c>
      <c r="E97" s="124"/>
      <c r="F97" s="123"/>
      <c r="G97" s="124"/>
      <c r="H97" s="128"/>
      <c r="I97" s="124"/>
      <c r="J97" s="123"/>
      <c r="K97" s="123"/>
      <c r="L97" s="124"/>
      <c r="M97" s="129">
        <v>9.4</v>
      </c>
      <c r="N97" s="127" t="s">
        <v>99</v>
      </c>
    </row>
    <row r="98" spans="1:14" s="145" customFormat="1" x14ac:dyDescent="0.2">
      <c r="A98" s="143"/>
      <c r="B98" s="122" t="s">
        <v>178</v>
      </c>
      <c r="C98" s="176">
        <v>1000000</v>
      </c>
      <c r="D98" s="123">
        <v>100</v>
      </c>
      <c r="E98" s="124"/>
      <c r="F98" s="123"/>
      <c r="G98" s="124"/>
      <c r="H98" s="128"/>
      <c r="I98" s="124"/>
      <c r="J98" s="123"/>
      <c r="K98" s="123"/>
      <c r="L98" s="124"/>
      <c r="M98" s="129">
        <v>78.3</v>
      </c>
      <c r="N98" s="127" t="s">
        <v>99</v>
      </c>
    </row>
    <row r="99" spans="1:14" s="145" customFormat="1" x14ac:dyDescent="0.2">
      <c r="A99" s="143"/>
      <c r="B99" s="122" t="s">
        <v>54</v>
      </c>
      <c r="C99" s="176">
        <v>100000</v>
      </c>
      <c r="D99" s="123">
        <v>10</v>
      </c>
      <c r="E99" s="124"/>
      <c r="F99" s="123"/>
      <c r="G99" s="124"/>
      <c r="H99" s="128"/>
      <c r="I99" s="124"/>
      <c r="J99" s="123"/>
      <c r="K99" s="123"/>
      <c r="L99" s="124"/>
      <c r="M99" s="129">
        <v>68.3</v>
      </c>
      <c r="N99" s="127" t="s">
        <v>90</v>
      </c>
    </row>
    <row r="100" spans="1:14" s="145" customFormat="1" x14ac:dyDescent="0.2">
      <c r="A100" s="143"/>
      <c r="B100" s="122" t="s">
        <v>179</v>
      </c>
      <c r="C100" s="176">
        <v>1000000</v>
      </c>
      <c r="D100" s="123">
        <v>1000</v>
      </c>
      <c r="E100" s="124"/>
      <c r="F100" s="123"/>
      <c r="G100" s="124"/>
      <c r="H100" s="128"/>
      <c r="I100" s="124"/>
      <c r="J100" s="123"/>
      <c r="K100" s="123"/>
      <c r="L100" s="124"/>
      <c r="M100" s="129">
        <v>21.2</v>
      </c>
      <c r="N100" s="127" t="s">
        <v>90</v>
      </c>
    </row>
    <row r="101" spans="1:14" ht="15.75" customHeight="1" x14ac:dyDescent="0.2">
      <c r="A101" s="110">
        <v>51</v>
      </c>
      <c r="B101" s="111" t="s">
        <v>180</v>
      </c>
      <c r="C101" s="196">
        <v>100000</v>
      </c>
      <c r="D101" s="112">
        <v>10</v>
      </c>
      <c r="E101" s="137">
        <v>1</v>
      </c>
      <c r="F101" s="112">
        <v>10</v>
      </c>
      <c r="G101" s="113">
        <v>8.2000000000000003E-2</v>
      </c>
      <c r="I101" s="140">
        <v>1</v>
      </c>
      <c r="J101" s="112">
        <v>10</v>
      </c>
      <c r="K101" s="112">
        <v>10</v>
      </c>
      <c r="L101" s="113">
        <v>1100</v>
      </c>
      <c r="M101" s="116">
        <v>14.1</v>
      </c>
      <c r="N101" s="117" t="s">
        <v>99</v>
      </c>
    </row>
    <row r="102" spans="1:14" s="145" customFormat="1" ht="12.75" customHeight="1" x14ac:dyDescent="0.2">
      <c r="A102" s="143"/>
      <c r="B102" s="122" t="s">
        <v>181</v>
      </c>
      <c r="C102" s="176">
        <v>1000000</v>
      </c>
      <c r="D102" s="123">
        <v>100</v>
      </c>
      <c r="E102" s="144"/>
      <c r="F102" s="123"/>
      <c r="G102" s="124"/>
      <c r="H102" s="124"/>
      <c r="I102" s="124"/>
      <c r="J102" s="123"/>
      <c r="K102" s="123"/>
      <c r="L102" s="124"/>
      <c r="M102" s="129">
        <v>4.9000000000000004</v>
      </c>
      <c r="N102" s="127" t="s">
        <v>99</v>
      </c>
    </row>
    <row r="103" spans="1:14" s="145" customFormat="1" ht="18.75" customHeight="1" x14ac:dyDescent="0.2">
      <c r="A103" s="143"/>
      <c r="B103" s="122" t="s">
        <v>182</v>
      </c>
      <c r="C103" s="176">
        <v>1000000</v>
      </c>
      <c r="D103" s="123">
        <v>10</v>
      </c>
      <c r="E103" s="144"/>
      <c r="F103" s="123"/>
      <c r="G103" s="124"/>
      <c r="H103" s="124"/>
      <c r="I103" s="124"/>
      <c r="J103" s="123"/>
      <c r="K103" s="123"/>
      <c r="L103" s="124"/>
      <c r="M103" s="129">
        <v>2.2999999999999998</v>
      </c>
      <c r="N103" s="127" t="s">
        <v>99</v>
      </c>
    </row>
    <row r="104" spans="1:14" s="145" customFormat="1" ht="12.75" customHeight="1" x14ac:dyDescent="0.2">
      <c r="A104" s="143"/>
      <c r="B104" s="122" t="s">
        <v>183</v>
      </c>
      <c r="C104" s="176">
        <v>100000</v>
      </c>
      <c r="D104" s="123">
        <v>10</v>
      </c>
      <c r="E104" s="144"/>
      <c r="F104" s="123"/>
      <c r="G104" s="124"/>
      <c r="H104" s="124"/>
      <c r="I104" s="124"/>
      <c r="J104" s="123"/>
      <c r="K104" s="123"/>
      <c r="L104" s="124"/>
      <c r="M104" s="129">
        <v>18.7</v>
      </c>
      <c r="N104" s="127" t="s">
        <v>90</v>
      </c>
    </row>
    <row r="105" spans="1:14" s="145" customFormat="1" ht="12.75" customHeight="1" x14ac:dyDescent="0.2">
      <c r="A105" s="143"/>
      <c r="B105" s="122" t="s">
        <v>72</v>
      </c>
      <c r="C105" s="176">
        <v>100000</v>
      </c>
      <c r="D105" s="123">
        <v>10</v>
      </c>
      <c r="E105" s="144"/>
      <c r="F105" s="123"/>
      <c r="G105" s="124"/>
      <c r="H105" s="124"/>
      <c r="I105" s="124"/>
      <c r="J105" s="123"/>
      <c r="K105" s="123"/>
      <c r="L105" s="124"/>
      <c r="M105" s="129"/>
      <c r="N105" s="127"/>
    </row>
    <row r="106" spans="1:14" s="145" customFormat="1" ht="12.75" customHeight="1" x14ac:dyDescent="0.2">
      <c r="A106" s="143"/>
      <c r="B106" s="122" t="s">
        <v>184</v>
      </c>
      <c r="C106" s="176">
        <v>1000000</v>
      </c>
      <c r="D106" s="123">
        <v>10</v>
      </c>
      <c r="E106" s="144"/>
      <c r="F106" s="123"/>
      <c r="G106" s="124"/>
      <c r="H106" s="124"/>
      <c r="I106" s="124"/>
      <c r="J106" s="123"/>
      <c r="K106" s="123"/>
      <c r="L106" s="124"/>
      <c r="M106" s="129">
        <v>39</v>
      </c>
      <c r="N106" s="127" t="s">
        <v>99</v>
      </c>
    </row>
    <row r="107" spans="1:14" ht="14.25" customHeight="1" x14ac:dyDescent="0.2">
      <c r="A107" s="110">
        <v>52</v>
      </c>
      <c r="B107" s="111" t="s">
        <v>185</v>
      </c>
      <c r="C107" s="196">
        <v>100000000</v>
      </c>
      <c r="D107" s="112">
        <v>10000</v>
      </c>
      <c r="E107" s="113">
        <v>1000</v>
      </c>
      <c r="F107" s="112">
        <v>4000</v>
      </c>
      <c r="G107" s="119">
        <v>4000</v>
      </c>
      <c r="H107" s="113">
        <v>50</v>
      </c>
      <c r="I107" s="115">
        <v>1000</v>
      </c>
      <c r="J107" s="112">
        <v>10000</v>
      </c>
      <c r="K107" s="112">
        <v>4000</v>
      </c>
      <c r="L107" s="113">
        <v>91000000</v>
      </c>
      <c r="M107" s="116">
        <v>11.2</v>
      </c>
      <c r="N107" s="117" t="s">
        <v>88</v>
      </c>
    </row>
    <row r="108" spans="1:14" s="145" customFormat="1" ht="15.75" customHeight="1" x14ac:dyDescent="0.2">
      <c r="A108" s="143"/>
      <c r="B108" s="122" t="s">
        <v>186</v>
      </c>
      <c r="C108" s="176">
        <v>1000000</v>
      </c>
      <c r="D108" s="123">
        <v>1000</v>
      </c>
      <c r="E108" s="124"/>
      <c r="F108" s="123"/>
      <c r="G108" s="124"/>
      <c r="H108" s="124"/>
      <c r="I108" s="124"/>
      <c r="J108" s="123"/>
      <c r="K108" s="123"/>
      <c r="L108" s="124"/>
      <c r="M108" s="129">
        <v>83</v>
      </c>
      <c r="N108" s="127" t="s">
        <v>90</v>
      </c>
    </row>
    <row r="109" spans="1:14" s="145" customFormat="1" ht="14.25" customHeight="1" x14ac:dyDescent="0.2">
      <c r="A109" s="143"/>
      <c r="B109" s="122" t="s">
        <v>187</v>
      </c>
      <c r="C109" s="176">
        <v>100000</v>
      </c>
      <c r="D109" s="123">
        <v>10</v>
      </c>
      <c r="E109" s="124"/>
      <c r="F109" s="123"/>
      <c r="G109" s="124"/>
      <c r="H109" s="124"/>
      <c r="I109" s="124"/>
      <c r="J109" s="123"/>
      <c r="K109" s="123"/>
      <c r="L109" s="124"/>
      <c r="M109" s="129">
        <v>11.3</v>
      </c>
      <c r="N109" s="127" t="s">
        <v>99</v>
      </c>
    </row>
    <row r="110" spans="1:14" s="145" customFormat="1" ht="15" customHeight="1" x14ac:dyDescent="0.2">
      <c r="A110" s="143"/>
      <c r="B110" s="122" t="s">
        <v>188</v>
      </c>
      <c r="C110" s="176">
        <v>1000000</v>
      </c>
      <c r="D110" s="123">
        <v>100</v>
      </c>
      <c r="E110" s="124"/>
      <c r="F110" s="123"/>
      <c r="G110" s="124"/>
      <c r="H110" s="124"/>
      <c r="I110" s="124"/>
      <c r="J110" s="123"/>
      <c r="K110" s="123"/>
      <c r="L110" s="124"/>
      <c r="M110" s="129">
        <v>88</v>
      </c>
      <c r="N110" s="127" t="s">
        <v>90</v>
      </c>
    </row>
    <row r="111" spans="1:14" s="145" customFormat="1" ht="21" customHeight="1" x14ac:dyDescent="0.2">
      <c r="A111" s="143"/>
      <c r="B111" s="122" t="s">
        <v>189</v>
      </c>
      <c r="C111" s="176">
        <v>100000</v>
      </c>
      <c r="D111" s="123">
        <v>10</v>
      </c>
      <c r="E111" s="124"/>
      <c r="F111" s="123"/>
      <c r="G111" s="124"/>
      <c r="H111" s="124"/>
      <c r="I111" s="124"/>
      <c r="J111" s="123"/>
      <c r="K111" s="123"/>
      <c r="L111" s="124"/>
      <c r="M111" s="129">
        <v>15.1</v>
      </c>
      <c r="N111" s="127" t="s">
        <v>90</v>
      </c>
    </row>
    <row r="112" spans="1:14" s="145" customFormat="1" ht="15" customHeight="1" x14ac:dyDescent="0.2">
      <c r="A112" s="143"/>
      <c r="B112" s="122" t="s">
        <v>190</v>
      </c>
      <c r="C112" s="176">
        <v>100000</v>
      </c>
      <c r="D112" s="123">
        <v>10</v>
      </c>
      <c r="E112" s="124"/>
      <c r="F112" s="123"/>
      <c r="G112" s="124"/>
      <c r="H112" s="124"/>
      <c r="I112" s="124"/>
      <c r="J112" s="123"/>
      <c r="K112" s="123"/>
      <c r="L112" s="124"/>
      <c r="M112" s="129">
        <v>53</v>
      </c>
      <c r="N112" s="127" t="s">
        <v>90</v>
      </c>
    </row>
    <row r="113" spans="1:14" s="145" customFormat="1" ht="15" customHeight="1" x14ac:dyDescent="0.2">
      <c r="A113" s="143"/>
      <c r="B113" s="122" t="s">
        <v>191</v>
      </c>
      <c r="C113" s="176">
        <v>1000000</v>
      </c>
      <c r="D113" s="123">
        <v>10</v>
      </c>
      <c r="E113" s="124"/>
      <c r="F113" s="123"/>
      <c r="G113" s="124"/>
      <c r="H113" s="124"/>
      <c r="I113" s="124"/>
      <c r="J113" s="123"/>
      <c r="K113" s="123"/>
      <c r="L113" s="124"/>
      <c r="M113" s="129">
        <v>64</v>
      </c>
      <c r="N113" s="127" t="s">
        <v>99</v>
      </c>
    </row>
    <row r="114" spans="1:14" s="145" customFormat="1" ht="15" customHeight="1" x14ac:dyDescent="0.2">
      <c r="A114" s="143"/>
      <c r="B114" s="122" t="s">
        <v>192</v>
      </c>
      <c r="C114" s="176">
        <v>100000</v>
      </c>
      <c r="D114" s="123">
        <v>10</v>
      </c>
      <c r="E114" s="124"/>
      <c r="F114" s="123"/>
      <c r="G114" s="124"/>
      <c r="H114" s="124"/>
      <c r="I114" s="124"/>
      <c r="J114" s="123"/>
      <c r="K114" s="123"/>
      <c r="L114" s="124"/>
      <c r="M114" s="129">
        <v>26</v>
      </c>
      <c r="N114" s="127" t="s">
        <v>99</v>
      </c>
    </row>
    <row r="115" spans="1:14" ht="15.75" customHeight="1" x14ac:dyDescent="0.2">
      <c r="A115" s="110">
        <v>53</v>
      </c>
      <c r="B115" s="111" t="s">
        <v>193</v>
      </c>
      <c r="C115" s="196">
        <v>10000000</v>
      </c>
      <c r="D115" s="112">
        <v>1000</v>
      </c>
      <c r="E115" s="161">
        <v>100</v>
      </c>
      <c r="F115" s="112">
        <v>100</v>
      </c>
      <c r="G115" s="119">
        <v>100</v>
      </c>
      <c r="H115" s="113">
        <v>40</v>
      </c>
      <c r="I115" s="113">
        <v>400</v>
      </c>
      <c r="J115" s="112">
        <v>1000</v>
      </c>
      <c r="K115" s="112">
        <v>100</v>
      </c>
      <c r="L115" s="113">
        <v>21000</v>
      </c>
      <c r="M115" s="116">
        <v>80.3</v>
      </c>
      <c r="N115" s="117" t="s">
        <v>88</v>
      </c>
    </row>
    <row r="116" spans="1:14" x14ac:dyDescent="0.2">
      <c r="A116" s="110">
        <v>54</v>
      </c>
      <c r="B116" s="111" t="s">
        <v>194</v>
      </c>
      <c r="C116" s="196">
        <v>1000000</v>
      </c>
      <c r="D116" s="112">
        <v>10</v>
      </c>
      <c r="E116" s="137">
        <v>1</v>
      </c>
      <c r="F116" s="142">
        <v>5</v>
      </c>
      <c r="G116" s="113">
        <v>0.28999999999999998</v>
      </c>
      <c r="H116" s="113">
        <v>0.1</v>
      </c>
      <c r="I116" s="140">
        <v>1</v>
      </c>
      <c r="J116" s="112">
        <v>10</v>
      </c>
      <c r="K116" s="112">
        <v>10</v>
      </c>
      <c r="L116" s="113">
        <v>130</v>
      </c>
      <c r="M116" s="116">
        <v>17.8</v>
      </c>
      <c r="N116" s="117" t="s">
        <v>88</v>
      </c>
    </row>
    <row r="117" spans="1:14" x14ac:dyDescent="0.2">
      <c r="A117" s="110">
        <v>55</v>
      </c>
      <c r="B117" s="111" t="s">
        <v>195</v>
      </c>
      <c r="C117" s="196">
        <v>100000</v>
      </c>
      <c r="D117" s="112">
        <v>100</v>
      </c>
      <c r="E117" s="113">
        <v>10</v>
      </c>
      <c r="F117" s="112">
        <v>100</v>
      </c>
      <c r="G117" s="113">
        <v>0.52</v>
      </c>
      <c r="I117" s="115">
        <v>10</v>
      </c>
      <c r="J117" s="112">
        <v>100</v>
      </c>
      <c r="K117" s="112">
        <v>100</v>
      </c>
      <c r="L117" s="113">
        <v>3600</v>
      </c>
      <c r="M117" s="116">
        <v>26.4</v>
      </c>
      <c r="N117" s="117" t="s">
        <v>99</v>
      </c>
    </row>
    <row r="118" spans="1:14" x14ac:dyDescent="0.2">
      <c r="A118" s="110">
        <v>56</v>
      </c>
      <c r="B118" s="111" t="s">
        <v>196</v>
      </c>
      <c r="C118" s="196">
        <v>1000000</v>
      </c>
      <c r="D118" s="112">
        <v>1000</v>
      </c>
      <c r="E118" s="113">
        <v>100</v>
      </c>
      <c r="F118" s="112">
        <v>1000</v>
      </c>
      <c r="G118" s="113">
        <v>28</v>
      </c>
      <c r="I118" s="115">
        <v>100</v>
      </c>
      <c r="J118" s="112">
        <v>1000</v>
      </c>
      <c r="K118" s="112">
        <v>1000</v>
      </c>
      <c r="L118" s="113">
        <v>130000</v>
      </c>
      <c r="M118" s="116">
        <v>38.799999999999997</v>
      </c>
      <c r="N118" s="117" t="s">
        <v>99</v>
      </c>
    </row>
    <row r="119" spans="1:14" s="145" customFormat="1" x14ac:dyDescent="0.2">
      <c r="A119" s="143"/>
      <c r="B119" s="122" t="s">
        <v>197</v>
      </c>
      <c r="C119" s="176">
        <v>100000</v>
      </c>
      <c r="D119" s="123">
        <v>10</v>
      </c>
      <c r="E119" s="124"/>
      <c r="F119" s="123"/>
      <c r="G119" s="124"/>
      <c r="H119" s="124"/>
      <c r="I119" s="124"/>
      <c r="J119" s="123"/>
      <c r="K119" s="123"/>
      <c r="L119" s="124"/>
      <c r="M119" s="129">
        <v>1.5</v>
      </c>
      <c r="N119" s="127" t="s">
        <v>99</v>
      </c>
    </row>
    <row r="120" spans="1:14" s="145" customFormat="1" ht="27" customHeight="1" x14ac:dyDescent="0.2">
      <c r="A120" s="143"/>
      <c r="B120" s="122" t="s">
        <v>198</v>
      </c>
      <c r="C120" s="176">
        <v>1000000</v>
      </c>
      <c r="D120" s="123">
        <v>10</v>
      </c>
      <c r="E120" s="124"/>
      <c r="F120" s="123"/>
      <c r="G120" s="124"/>
      <c r="H120" s="124"/>
      <c r="I120" s="124"/>
      <c r="J120" s="123"/>
      <c r="K120" s="123"/>
      <c r="L120" s="124"/>
      <c r="M120" s="129">
        <v>41.1</v>
      </c>
      <c r="N120" s="127" t="s">
        <v>90</v>
      </c>
    </row>
    <row r="121" spans="1:14" s="145" customFormat="1" ht="14.25" customHeight="1" x14ac:dyDescent="0.2">
      <c r="A121" s="143"/>
      <c r="B121" s="122" t="s">
        <v>199</v>
      </c>
      <c r="C121" s="176">
        <v>1000000</v>
      </c>
      <c r="D121" s="123">
        <v>10</v>
      </c>
      <c r="E121" s="124"/>
      <c r="F121" s="123"/>
      <c r="G121" s="124"/>
      <c r="H121" s="124"/>
      <c r="I121" s="124"/>
      <c r="J121" s="123"/>
      <c r="K121" s="123"/>
      <c r="L121" s="124"/>
      <c r="M121" s="129">
        <v>7.1</v>
      </c>
      <c r="N121" s="127" t="s">
        <v>99</v>
      </c>
    </row>
    <row r="122" spans="1:14" s="145" customFormat="1" ht="15" customHeight="1" x14ac:dyDescent="0.2">
      <c r="A122" s="143"/>
      <c r="B122" s="122" t="s">
        <v>200</v>
      </c>
      <c r="C122" s="176">
        <v>1000000</v>
      </c>
      <c r="D122" s="123">
        <v>100</v>
      </c>
      <c r="E122" s="124"/>
      <c r="F122" s="123"/>
      <c r="G122" s="124"/>
      <c r="H122" s="124"/>
      <c r="I122" s="124"/>
      <c r="J122" s="123"/>
      <c r="K122" s="123"/>
      <c r="L122" s="124"/>
      <c r="M122" s="129">
        <v>39</v>
      </c>
      <c r="N122" s="127" t="s">
        <v>90</v>
      </c>
    </row>
    <row r="123" spans="1:14" ht="14.25" customHeight="1" x14ac:dyDescent="0.2">
      <c r="A123" s="110">
        <v>57</v>
      </c>
      <c r="B123" s="111" t="s">
        <v>201</v>
      </c>
      <c r="C123" s="196">
        <v>1000000</v>
      </c>
      <c r="D123" s="112">
        <v>100</v>
      </c>
      <c r="E123" s="113">
        <v>10</v>
      </c>
      <c r="F123" s="142">
        <v>3</v>
      </c>
      <c r="G123" s="113">
        <v>0.67</v>
      </c>
      <c r="H123" s="113">
        <v>4.0000000000000001E-3</v>
      </c>
      <c r="I123" s="114">
        <v>5.2</v>
      </c>
      <c r="J123" s="112">
        <v>30</v>
      </c>
      <c r="K123" s="142">
        <v>3</v>
      </c>
      <c r="L123" s="113">
        <v>49</v>
      </c>
      <c r="M123" s="116">
        <v>120</v>
      </c>
      <c r="N123" s="117" t="s">
        <v>88</v>
      </c>
    </row>
    <row r="124" spans="1:14" s="145" customFormat="1" ht="13.5" customHeight="1" x14ac:dyDescent="0.2">
      <c r="A124" s="143"/>
      <c r="B124" s="122" t="s">
        <v>202</v>
      </c>
      <c r="C124" s="176">
        <v>10000000</v>
      </c>
      <c r="D124" s="123">
        <v>10000</v>
      </c>
      <c r="E124" s="124"/>
      <c r="F124" s="151"/>
      <c r="G124" s="124"/>
      <c r="H124" s="124"/>
      <c r="I124" s="125"/>
      <c r="J124" s="123"/>
      <c r="K124" s="151"/>
      <c r="L124" s="124"/>
      <c r="M124" s="126">
        <v>65000</v>
      </c>
      <c r="N124" s="127" t="s">
        <v>30</v>
      </c>
    </row>
    <row r="125" spans="1:14" s="145" customFormat="1" ht="15" customHeight="1" x14ac:dyDescent="0.2">
      <c r="A125" s="143"/>
      <c r="B125" s="122" t="s">
        <v>203</v>
      </c>
      <c r="C125" s="176">
        <v>1000000</v>
      </c>
      <c r="D125" s="123">
        <v>1000</v>
      </c>
      <c r="E125" s="124"/>
      <c r="F125" s="151"/>
      <c r="G125" s="124"/>
      <c r="H125" s="124"/>
      <c r="I125" s="125"/>
      <c r="J125" s="123"/>
      <c r="K125" s="151"/>
      <c r="L125" s="124"/>
      <c r="M125" s="129">
        <v>18</v>
      </c>
      <c r="N125" s="127" t="s">
        <v>90</v>
      </c>
    </row>
    <row r="126" spans="1:14" s="145" customFormat="1" ht="15.75" customHeight="1" x14ac:dyDescent="0.2">
      <c r="A126" s="143"/>
      <c r="B126" s="122" t="s">
        <v>204</v>
      </c>
      <c r="C126" s="176">
        <v>10000000</v>
      </c>
      <c r="D126" s="123">
        <v>1000</v>
      </c>
      <c r="E126" s="124"/>
      <c r="F126" s="151"/>
      <c r="G126" s="124"/>
      <c r="H126" s="124"/>
      <c r="I126" s="125"/>
      <c r="J126" s="123"/>
      <c r="K126" s="151"/>
      <c r="L126" s="124"/>
      <c r="M126" s="129">
        <v>57.3</v>
      </c>
      <c r="N126" s="127" t="s">
        <v>90</v>
      </c>
    </row>
    <row r="127" spans="1:14" s="145" customFormat="1" ht="13.5" customHeight="1" x14ac:dyDescent="0.2">
      <c r="A127" s="143"/>
      <c r="B127" s="122" t="s">
        <v>205</v>
      </c>
      <c r="C127" s="176">
        <v>100000</v>
      </c>
      <c r="D127" s="123">
        <v>10</v>
      </c>
      <c r="E127" s="124"/>
      <c r="F127" s="151"/>
      <c r="G127" s="124"/>
      <c r="H127" s="124"/>
      <c r="I127" s="125"/>
      <c r="J127" s="123"/>
      <c r="K127" s="151"/>
      <c r="L127" s="124"/>
      <c r="M127" s="129">
        <v>22.4</v>
      </c>
      <c r="N127" s="127" t="s">
        <v>90</v>
      </c>
    </row>
    <row r="128" spans="1:14" s="145" customFormat="1" ht="21.75" customHeight="1" x14ac:dyDescent="0.2">
      <c r="A128" s="143"/>
      <c r="B128" s="122" t="s">
        <v>206</v>
      </c>
      <c r="C128" s="176">
        <v>100000</v>
      </c>
      <c r="D128" s="123">
        <v>10</v>
      </c>
      <c r="E128" s="124"/>
      <c r="F128" s="151"/>
      <c r="G128" s="124"/>
      <c r="H128" s="124"/>
      <c r="I128" s="125"/>
      <c r="J128" s="123"/>
      <c r="K128" s="151"/>
      <c r="L128" s="124"/>
      <c r="M128" s="129">
        <v>25.3</v>
      </c>
      <c r="N128" s="127" t="s">
        <v>90</v>
      </c>
    </row>
    <row r="129" spans="1:14" s="145" customFormat="1" ht="13.5" customHeight="1" x14ac:dyDescent="0.2">
      <c r="A129" s="143"/>
      <c r="B129" s="122" t="s">
        <v>207</v>
      </c>
      <c r="C129" s="176">
        <v>100000</v>
      </c>
      <c r="D129" s="123">
        <v>10</v>
      </c>
      <c r="E129" s="124"/>
      <c r="F129" s="151"/>
      <c r="G129" s="124"/>
      <c r="H129" s="124"/>
      <c r="I129" s="125"/>
      <c r="J129" s="123"/>
      <c r="K129" s="151"/>
      <c r="L129" s="124"/>
      <c r="M129" s="129">
        <v>41.5</v>
      </c>
      <c r="N129" s="127" t="s">
        <v>90</v>
      </c>
    </row>
    <row r="130" spans="1:14" s="145" customFormat="1" ht="13.5" customHeight="1" x14ac:dyDescent="0.2">
      <c r="A130" s="143"/>
      <c r="B130" s="122" t="s">
        <v>208</v>
      </c>
      <c r="C130" s="176">
        <v>1000000</v>
      </c>
      <c r="D130" s="123">
        <v>10</v>
      </c>
      <c r="E130" s="124"/>
      <c r="F130" s="151"/>
      <c r="G130" s="124"/>
      <c r="H130" s="124"/>
      <c r="I130" s="125"/>
      <c r="J130" s="123"/>
      <c r="K130" s="151"/>
      <c r="L130" s="124"/>
      <c r="M130" s="129">
        <v>1.6</v>
      </c>
      <c r="N130" s="127" t="s">
        <v>99</v>
      </c>
    </row>
    <row r="131" spans="1:14" s="145" customFormat="1" ht="13.5" customHeight="1" x14ac:dyDescent="0.2">
      <c r="A131" s="143"/>
      <c r="B131" s="122" t="s">
        <v>209</v>
      </c>
      <c r="C131" s="176">
        <v>100000</v>
      </c>
      <c r="D131" s="123">
        <v>10</v>
      </c>
      <c r="E131" s="124"/>
      <c r="F131" s="151"/>
      <c r="G131" s="124"/>
      <c r="H131" s="124"/>
      <c r="I131" s="125"/>
      <c r="J131" s="123"/>
      <c r="K131" s="151"/>
      <c r="L131" s="124"/>
      <c r="M131" s="129">
        <v>16</v>
      </c>
      <c r="N131" s="127" t="s">
        <v>99</v>
      </c>
    </row>
    <row r="132" spans="1:14" s="145" customFormat="1" ht="13.5" customHeight="1" x14ac:dyDescent="0.2">
      <c r="A132" s="143"/>
      <c r="B132" s="122" t="s">
        <v>210</v>
      </c>
      <c r="C132" s="176">
        <v>1000000</v>
      </c>
      <c r="D132" s="123">
        <v>100</v>
      </c>
      <c r="E132" s="124"/>
      <c r="F132" s="151"/>
      <c r="G132" s="124"/>
      <c r="H132" s="124"/>
      <c r="I132" s="125"/>
      <c r="J132" s="123"/>
      <c r="K132" s="151"/>
      <c r="L132" s="124"/>
      <c r="M132" s="129">
        <v>57</v>
      </c>
      <c r="N132" s="127" t="s">
        <v>99</v>
      </c>
    </row>
    <row r="133" spans="1:14" s="145" customFormat="1" ht="13.5" customHeight="1" x14ac:dyDescent="0.2">
      <c r="A133" s="143"/>
      <c r="B133" s="122" t="s">
        <v>211</v>
      </c>
      <c r="C133" s="176">
        <v>100000</v>
      </c>
      <c r="D133" s="123">
        <v>100</v>
      </c>
      <c r="E133" s="124"/>
      <c r="F133" s="151"/>
      <c r="G133" s="124"/>
      <c r="H133" s="124"/>
      <c r="I133" s="125"/>
      <c r="J133" s="123"/>
      <c r="K133" s="151"/>
      <c r="L133" s="124"/>
      <c r="M133" s="129">
        <v>17.600000000000001</v>
      </c>
      <c r="N133" s="127" t="s">
        <v>90</v>
      </c>
    </row>
    <row r="134" spans="1:14" s="145" customFormat="1" ht="13.5" customHeight="1" x14ac:dyDescent="0.2">
      <c r="A134" s="143"/>
      <c r="B134" s="122" t="s">
        <v>212</v>
      </c>
      <c r="C134" s="176">
        <v>10000000</v>
      </c>
      <c r="D134" s="123">
        <v>1000</v>
      </c>
      <c r="E134" s="124"/>
      <c r="F134" s="151"/>
      <c r="G134" s="124"/>
      <c r="H134" s="124"/>
      <c r="I134" s="125"/>
      <c r="J134" s="123"/>
      <c r="K134" s="151"/>
      <c r="L134" s="124"/>
      <c r="M134" s="129">
        <v>4.4000000000000004</v>
      </c>
      <c r="N134" s="127" t="s">
        <v>99</v>
      </c>
    </row>
    <row r="135" spans="1:14" ht="15" customHeight="1" x14ac:dyDescent="0.2">
      <c r="A135" s="110">
        <v>58</v>
      </c>
      <c r="B135" s="111" t="s">
        <v>213</v>
      </c>
      <c r="C135" s="196">
        <v>1000000</v>
      </c>
      <c r="D135" s="112">
        <v>10</v>
      </c>
      <c r="E135" s="137">
        <v>1</v>
      </c>
      <c r="F135" s="112">
        <v>10</v>
      </c>
      <c r="G135" s="119">
        <v>10</v>
      </c>
      <c r="I135" s="140">
        <v>1</v>
      </c>
      <c r="J135" s="112">
        <v>10</v>
      </c>
      <c r="K135" s="112">
        <v>10</v>
      </c>
      <c r="L135" s="113">
        <v>440</v>
      </c>
      <c r="M135" s="116">
        <v>35.299999999999997</v>
      </c>
      <c r="N135" s="117" t="s">
        <v>99</v>
      </c>
    </row>
    <row r="136" spans="1:14" s="145" customFormat="1" ht="14.25" customHeight="1" x14ac:dyDescent="0.2">
      <c r="A136" s="143"/>
      <c r="B136" s="122" t="s">
        <v>214</v>
      </c>
      <c r="C136" s="176">
        <v>1000000</v>
      </c>
      <c r="D136" s="123">
        <v>1000</v>
      </c>
      <c r="E136" s="144"/>
      <c r="F136" s="123"/>
      <c r="G136" s="124"/>
      <c r="H136" s="124"/>
      <c r="I136" s="124"/>
      <c r="J136" s="123"/>
      <c r="K136" s="123"/>
      <c r="L136" s="124"/>
      <c r="M136" s="129">
        <v>2.4</v>
      </c>
      <c r="N136" s="127" t="s">
        <v>99</v>
      </c>
    </row>
    <row r="137" spans="1:14" s="145" customFormat="1" ht="14.25" customHeight="1" x14ac:dyDescent="0.2">
      <c r="A137" s="143"/>
      <c r="B137" s="122" t="s">
        <v>215</v>
      </c>
      <c r="C137" s="176">
        <v>100000</v>
      </c>
      <c r="D137" s="123">
        <v>10</v>
      </c>
      <c r="E137" s="144"/>
      <c r="F137" s="123"/>
      <c r="G137" s="124"/>
      <c r="H137" s="124"/>
      <c r="I137" s="124"/>
      <c r="J137" s="123"/>
      <c r="K137" s="123"/>
      <c r="L137" s="124"/>
      <c r="M137" s="129">
        <v>31.8</v>
      </c>
      <c r="N137" s="127" t="s">
        <v>90</v>
      </c>
    </row>
    <row r="138" spans="1:14" ht="22.5" customHeight="1" x14ac:dyDescent="0.2">
      <c r="A138" s="110">
        <v>59</v>
      </c>
      <c r="B138" s="146" t="s">
        <v>216</v>
      </c>
      <c r="C138" s="196">
        <v>1000000000</v>
      </c>
      <c r="D138" s="112">
        <v>100</v>
      </c>
      <c r="E138" s="113"/>
      <c r="F138" s="112"/>
      <c r="G138" s="113"/>
      <c r="H138" s="113"/>
      <c r="I138" s="113"/>
      <c r="J138" s="112"/>
      <c r="K138" s="112"/>
      <c r="L138" s="113"/>
      <c r="M138" s="116">
        <v>11.5</v>
      </c>
      <c r="N138" s="117" t="s">
        <v>90</v>
      </c>
    </row>
    <row r="139" spans="1:14" x14ac:dyDescent="0.2">
      <c r="A139" s="110">
        <v>60</v>
      </c>
      <c r="B139" s="146" t="s">
        <v>217</v>
      </c>
      <c r="C139" s="196">
        <v>1000000000</v>
      </c>
      <c r="D139" s="112">
        <v>100</v>
      </c>
      <c r="E139" s="113"/>
      <c r="F139" s="112"/>
      <c r="G139" s="113"/>
      <c r="H139" s="113"/>
      <c r="I139" s="113"/>
      <c r="J139" s="112"/>
      <c r="K139" s="112"/>
      <c r="L139" s="113"/>
      <c r="M139" s="116">
        <v>14.6</v>
      </c>
      <c r="N139" s="117" t="s">
        <v>99</v>
      </c>
    </row>
    <row r="140" spans="1:14" x14ac:dyDescent="0.2">
      <c r="A140" s="110">
        <v>61</v>
      </c>
      <c r="B140" s="146" t="s">
        <v>218</v>
      </c>
      <c r="C140" s="196">
        <v>1000000000</v>
      </c>
      <c r="D140" s="112">
        <v>100</v>
      </c>
      <c r="E140" s="113"/>
      <c r="F140" s="112"/>
      <c r="G140" s="113"/>
      <c r="H140" s="113"/>
      <c r="I140" s="113"/>
      <c r="J140" s="112"/>
      <c r="K140" s="112"/>
      <c r="L140" s="113"/>
      <c r="M140" s="116">
        <v>1.24</v>
      </c>
      <c r="N140" s="117" t="s">
        <v>99</v>
      </c>
    </row>
    <row r="141" spans="1:14" x14ac:dyDescent="0.2">
      <c r="A141" s="110">
        <v>62</v>
      </c>
      <c r="B141" s="146" t="s">
        <v>219</v>
      </c>
      <c r="C141" s="196">
        <v>100000</v>
      </c>
      <c r="D141" s="112">
        <v>1000</v>
      </c>
      <c r="E141" s="113"/>
      <c r="F141" s="112"/>
      <c r="G141" s="113"/>
      <c r="H141" s="113"/>
      <c r="I141" s="113"/>
      <c r="J141" s="112"/>
      <c r="K141" s="112"/>
      <c r="L141" s="113"/>
      <c r="M141" s="116">
        <v>34.9</v>
      </c>
      <c r="N141" s="117" t="s">
        <v>99</v>
      </c>
    </row>
    <row r="142" spans="1:14" x14ac:dyDescent="0.2">
      <c r="A142" s="110">
        <v>63</v>
      </c>
      <c r="B142" s="146" t="s">
        <v>220</v>
      </c>
      <c r="C142" s="196">
        <v>10000000</v>
      </c>
      <c r="D142" s="112">
        <v>10000</v>
      </c>
      <c r="E142" s="113"/>
      <c r="F142" s="112"/>
      <c r="G142" s="113"/>
      <c r="H142" s="113"/>
      <c r="I142" s="113"/>
      <c r="J142" s="112"/>
      <c r="K142" s="112"/>
      <c r="L142" s="113"/>
      <c r="M142" s="131">
        <v>210000</v>
      </c>
      <c r="N142" s="117" t="s">
        <v>30</v>
      </c>
    </row>
    <row r="143" spans="1:14" s="145" customFormat="1" x14ac:dyDescent="0.2">
      <c r="A143" s="143"/>
      <c r="B143" s="122" t="s">
        <v>221</v>
      </c>
      <c r="C143" s="176">
        <v>10000000000</v>
      </c>
      <c r="D143" s="123">
        <v>1000</v>
      </c>
      <c r="E143" s="124"/>
      <c r="F143" s="123"/>
      <c r="G143" s="124"/>
      <c r="H143" s="124"/>
      <c r="I143" s="124"/>
      <c r="J143" s="123"/>
      <c r="K143" s="123"/>
      <c r="L143" s="124"/>
      <c r="M143" s="126">
        <v>13.3</v>
      </c>
      <c r="N143" s="127" t="s">
        <v>222</v>
      </c>
    </row>
    <row r="144" spans="1:14" x14ac:dyDescent="0.2">
      <c r="A144" s="110">
        <v>64</v>
      </c>
      <c r="B144" s="146" t="s">
        <v>223</v>
      </c>
      <c r="C144" s="196">
        <v>1000000000000</v>
      </c>
      <c r="D144" s="112">
        <v>100000</v>
      </c>
      <c r="E144" s="113"/>
      <c r="F144" s="112"/>
      <c r="G144" s="113"/>
      <c r="H144" s="113"/>
      <c r="I144" s="113"/>
      <c r="J144" s="112"/>
      <c r="K144" s="112"/>
      <c r="L144" s="113"/>
      <c r="M144" s="116">
        <v>1.8</v>
      </c>
      <c r="N144" s="117" t="s">
        <v>99</v>
      </c>
    </row>
    <row r="145" spans="1:14" x14ac:dyDescent="0.2">
      <c r="A145" s="110">
        <v>65</v>
      </c>
      <c r="B145" s="146" t="s">
        <v>224</v>
      </c>
      <c r="C145" s="196">
        <v>10000</v>
      </c>
      <c r="D145" s="112">
        <v>100000</v>
      </c>
      <c r="E145" s="113"/>
      <c r="F145" s="112"/>
      <c r="G145" s="113"/>
      <c r="H145" s="113"/>
      <c r="I145" s="113"/>
      <c r="J145" s="112"/>
      <c r="K145" s="112"/>
      <c r="L145" s="113"/>
      <c r="M145" s="116">
        <v>10.8</v>
      </c>
      <c r="N145" s="117" t="s">
        <v>30</v>
      </c>
    </row>
    <row r="146" spans="1:14" x14ac:dyDescent="0.2">
      <c r="A146" s="110">
        <v>66</v>
      </c>
      <c r="B146" s="146" t="s">
        <v>225</v>
      </c>
      <c r="C146" s="196">
        <v>10000000000</v>
      </c>
      <c r="D146" s="112">
        <v>1000</v>
      </c>
      <c r="E146" s="113"/>
      <c r="F146" s="112"/>
      <c r="G146" s="113"/>
      <c r="H146" s="113"/>
      <c r="I146" s="113"/>
      <c r="J146" s="112"/>
      <c r="K146" s="112"/>
      <c r="L146" s="113"/>
      <c r="M146" s="116">
        <v>4.5</v>
      </c>
      <c r="N146" s="117" t="s">
        <v>99</v>
      </c>
    </row>
    <row r="147" spans="1:14" x14ac:dyDescent="0.2">
      <c r="A147" s="110">
        <v>67</v>
      </c>
      <c r="B147" s="146" t="s">
        <v>226</v>
      </c>
      <c r="C147" s="196">
        <v>1000000000</v>
      </c>
      <c r="D147" s="112">
        <v>100</v>
      </c>
      <c r="E147" s="113"/>
      <c r="F147" s="112"/>
      <c r="G147" s="113"/>
      <c r="H147" s="113"/>
      <c r="I147" s="113"/>
      <c r="J147" s="112"/>
      <c r="K147" s="112"/>
      <c r="L147" s="113"/>
      <c r="M147" s="116">
        <v>76.3</v>
      </c>
      <c r="N147" s="117" t="s">
        <v>90</v>
      </c>
    </row>
    <row r="148" spans="1:14" x14ac:dyDescent="0.2">
      <c r="A148" s="110">
        <v>68</v>
      </c>
      <c r="B148" s="146" t="s">
        <v>227</v>
      </c>
      <c r="C148" s="196">
        <v>1000000000</v>
      </c>
      <c r="D148" s="112">
        <v>100</v>
      </c>
      <c r="E148" s="113"/>
      <c r="F148" s="112"/>
      <c r="G148" s="113"/>
      <c r="H148" s="113"/>
      <c r="I148" s="113"/>
      <c r="J148" s="112"/>
      <c r="K148" s="112"/>
      <c r="L148" s="113"/>
      <c r="M148" s="116">
        <v>2.8</v>
      </c>
      <c r="N148" s="117" t="s">
        <v>99</v>
      </c>
    </row>
    <row r="149" spans="1:14" s="145" customFormat="1" ht="23.25" customHeight="1" x14ac:dyDescent="0.2">
      <c r="A149" s="143"/>
      <c r="B149" s="122" t="s">
        <v>228</v>
      </c>
      <c r="C149" s="176">
        <v>100000</v>
      </c>
      <c r="D149" s="123">
        <v>10</v>
      </c>
      <c r="E149" s="124"/>
      <c r="F149" s="123"/>
      <c r="G149" s="124"/>
      <c r="H149" s="124"/>
      <c r="I149" s="124"/>
      <c r="J149" s="123"/>
      <c r="K149" s="123"/>
      <c r="L149" s="124"/>
      <c r="M149" s="129">
        <v>23</v>
      </c>
      <c r="N149" s="127" t="s">
        <v>90</v>
      </c>
    </row>
    <row r="150" spans="1:14" s="145" customFormat="1" x14ac:dyDescent="0.2">
      <c r="A150" s="143"/>
      <c r="B150" s="122" t="s">
        <v>229</v>
      </c>
      <c r="C150" s="176">
        <v>1000000</v>
      </c>
      <c r="D150" s="123">
        <v>10</v>
      </c>
      <c r="E150" s="124"/>
      <c r="F150" s="123"/>
      <c r="G150" s="124"/>
      <c r="H150" s="124"/>
      <c r="I150" s="124"/>
      <c r="J150" s="123"/>
      <c r="K150" s="123"/>
      <c r="L150" s="124"/>
      <c r="M150" s="129">
        <v>4.5999999999999996</v>
      </c>
      <c r="N150" s="127" t="s">
        <v>99</v>
      </c>
    </row>
    <row r="151" spans="1:14" s="145" customFormat="1" x14ac:dyDescent="0.2">
      <c r="A151" s="143"/>
      <c r="B151" s="122" t="s">
        <v>230</v>
      </c>
      <c r="C151" s="176">
        <v>10000000</v>
      </c>
      <c r="D151" s="123">
        <v>1000</v>
      </c>
      <c r="E151" s="124"/>
      <c r="F151" s="123"/>
      <c r="G151" s="124"/>
      <c r="H151" s="124"/>
      <c r="I151" s="124"/>
      <c r="J151" s="123"/>
      <c r="K151" s="123"/>
      <c r="L151" s="124"/>
      <c r="M151" s="129">
        <v>303</v>
      </c>
      <c r="N151" s="127" t="s">
        <v>90</v>
      </c>
    </row>
    <row r="152" spans="1:14" s="145" customFormat="1" x14ac:dyDescent="0.2">
      <c r="A152" s="143"/>
      <c r="B152" s="122" t="s">
        <v>231</v>
      </c>
      <c r="C152" s="176">
        <v>1000000</v>
      </c>
      <c r="D152" s="123">
        <v>10</v>
      </c>
      <c r="E152" s="124"/>
      <c r="F152" s="123"/>
      <c r="G152" s="124"/>
      <c r="H152" s="124"/>
      <c r="I152" s="124"/>
      <c r="J152" s="123"/>
      <c r="K152" s="123"/>
      <c r="L152" s="124"/>
      <c r="M152" s="129">
        <v>6.3</v>
      </c>
      <c r="N152" s="127" t="s">
        <v>99</v>
      </c>
    </row>
    <row r="153" spans="1:14" s="145" customFormat="1" x14ac:dyDescent="0.2">
      <c r="A153" s="143"/>
      <c r="B153" s="122" t="s">
        <v>232</v>
      </c>
      <c r="C153" s="176">
        <v>1000000</v>
      </c>
      <c r="D153" s="123">
        <v>100</v>
      </c>
      <c r="E153" s="124"/>
      <c r="F153" s="123"/>
      <c r="G153" s="124"/>
      <c r="H153" s="124"/>
      <c r="I153" s="124"/>
      <c r="J153" s="123"/>
      <c r="K153" s="123"/>
      <c r="L153" s="124"/>
      <c r="M153" s="129">
        <v>862</v>
      </c>
      <c r="N153" s="127" t="s">
        <v>88</v>
      </c>
    </row>
    <row r="154" spans="1:14" s="145" customFormat="1" x14ac:dyDescent="0.2">
      <c r="A154" s="143"/>
      <c r="B154" s="122" t="s">
        <v>233</v>
      </c>
      <c r="C154" s="176">
        <v>1000000</v>
      </c>
      <c r="D154" s="123">
        <v>10</v>
      </c>
      <c r="E154" s="124"/>
      <c r="F154" s="123"/>
      <c r="G154" s="124"/>
      <c r="H154" s="124"/>
      <c r="I154" s="124"/>
      <c r="J154" s="123"/>
      <c r="K154" s="123"/>
      <c r="L154" s="124"/>
      <c r="M154" s="129">
        <v>32.799999999999997</v>
      </c>
      <c r="N154" s="127" t="s">
        <v>88</v>
      </c>
    </row>
    <row r="155" spans="1:14" ht="15.75" customHeight="1" x14ac:dyDescent="0.2">
      <c r="A155" s="110">
        <v>69</v>
      </c>
      <c r="B155" s="111" t="s">
        <v>234</v>
      </c>
      <c r="C155" s="196">
        <v>100000</v>
      </c>
      <c r="D155" s="112">
        <v>100</v>
      </c>
      <c r="E155" s="113">
        <v>10</v>
      </c>
      <c r="F155" s="112">
        <v>20</v>
      </c>
      <c r="G155" s="114">
        <v>2.2999999999999998</v>
      </c>
      <c r="H155" s="113">
        <v>0.05</v>
      </c>
      <c r="I155" s="115">
        <v>10</v>
      </c>
      <c r="J155" s="112">
        <v>90</v>
      </c>
      <c r="K155" s="112">
        <v>20</v>
      </c>
      <c r="L155" s="113">
        <v>960</v>
      </c>
      <c r="M155" s="116">
        <v>18.7</v>
      </c>
      <c r="N155" s="117" t="s">
        <v>30</v>
      </c>
    </row>
    <row r="156" spans="1:14" s="145" customFormat="1" ht="14.25" customHeight="1" x14ac:dyDescent="0.2">
      <c r="A156" s="143"/>
      <c r="B156" s="122" t="s">
        <v>858</v>
      </c>
      <c r="C156" s="176">
        <v>10000000</v>
      </c>
      <c r="D156" s="123">
        <v>10000</v>
      </c>
      <c r="E156" s="124"/>
      <c r="F156" s="123"/>
      <c r="G156" s="124"/>
      <c r="H156" s="124"/>
      <c r="I156" s="124"/>
      <c r="J156" s="123"/>
      <c r="K156" s="123"/>
      <c r="L156" s="124"/>
      <c r="M156" s="126">
        <v>48000000000</v>
      </c>
      <c r="N156" s="127" t="s">
        <v>30</v>
      </c>
    </row>
    <row r="157" spans="1:14" s="145" customFormat="1" ht="13.5" customHeight="1" x14ac:dyDescent="0.2">
      <c r="A157" s="143"/>
      <c r="B157" s="122" t="s">
        <v>235</v>
      </c>
      <c r="C157" s="176">
        <v>100000</v>
      </c>
      <c r="D157" s="123">
        <v>10</v>
      </c>
      <c r="E157" s="124"/>
      <c r="F157" s="123"/>
      <c r="G157" s="124"/>
      <c r="H157" s="124"/>
      <c r="I157" s="124"/>
      <c r="J157" s="123"/>
      <c r="K157" s="123"/>
      <c r="L157" s="124"/>
      <c r="M157" s="129">
        <v>17.8</v>
      </c>
      <c r="N157" s="127" t="s">
        <v>90</v>
      </c>
    </row>
    <row r="158" spans="1:14" s="145" customFormat="1" ht="14.25" customHeight="1" x14ac:dyDescent="0.2">
      <c r="A158" s="143"/>
      <c r="B158" s="122" t="s">
        <v>236</v>
      </c>
      <c r="C158" s="176">
        <v>100000</v>
      </c>
      <c r="D158" s="123">
        <v>10</v>
      </c>
      <c r="E158" s="124"/>
      <c r="F158" s="123"/>
      <c r="G158" s="124"/>
      <c r="H158" s="124"/>
      <c r="I158" s="124"/>
      <c r="J158" s="123"/>
      <c r="K158" s="123"/>
      <c r="L158" s="124"/>
      <c r="M158" s="129">
        <v>15.2</v>
      </c>
      <c r="N158" s="127" t="s">
        <v>90</v>
      </c>
    </row>
    <row r="159" spans="1:14" s="145" customFormat="1" ht="24" customHeight="1" x14ac:dyDescent="0.2">
      <c r="A159" s="143"/>
      <c r="B159" s="122" t="s">
        <v>237</v>
      </c>
      <c r="C159" s="176">
        <v>10000000</v>
      </c>
      <c r="D159" s="123">
        <v>1000</v>
      </c>
      <c r="E159" s="124"/>
      <c r="F159" s="123"/>
      <c r="G159" s="124"/>
      <c r="H159" s="124"/>
      <c r="I159" s="124"/>
      <c r="J159" s="123"/>
      <c r="K159" s="123"/>
      <c r="L159" s="124"/>
      <c r="M159" s="129">
        <v>1.8</v>
      </c>
      <c r="N159" s="127" t="s">
        <v>99</v>
      </c>
    </row>
    <row r="160" spans="1:14" s="145" customFormat="1" ht="14.25" customHeight="1" x14ac:dyDescent="0.2">
      <c r="A160" s="143"/>
      <c r="B160" s="122" t="s">
        <v>238</v>
      </c>
      <c r="C160" s="176">
        <v>100000</v>
      </c>
      <c r="D160" s="123">
        <v>10</v>
      </c>
      <c r="E160" s="124"/>
      <c r="F160" s="123"/>
      <c r="G160" s="124"/>
      <c r="H160" s="124"/>
      <c r="I160" s="124"/>
      <c r="J160" s="123"/>
      <c r="K160" s="123"/>
      <c r="L160" s="124"/>
      <c r="M160" s="129">
        <v>22.2</v>
      </c>
      <c r="N160" s="127" t="s">
        <v>90</v>
      </c>
    </row>
    <row r="161" spans="1:14" s="145" customFormat="1" ht="14.25" customHeight="1" x14ac:dyDescent="0.2">
      <c r="A161" s="143"/>
      <c r="B161" s="122" t="s">
        <v>239</v>
      </c>
      <c r="C161" s="176">
        <v>100000</v>
      </c>
      <c r="D161" s="123">
        <v>10</v>
      </c>
      <c r="E161" s="124"/>
      <c r="F161" s="123"/>
      <c r="G161" s="124"/>
      <c r="H161" s="124"/>
      <c r="I161" s="124"/>
      <c r="J161" s="123"/>
      <c r="K161" s="123"/>
      <c r="L161" s="124"/>
      <c r="M161" s="129">
        <v>25.5</v>
      </c>
      <c r="N161" s="127" t="s">
        <v>88</v>
      </c>
    </row>
    <row r="162" spans="1:14" s="145" customFormat="1" ht="14.25" customHeight="1" x14ac:dyDescent="0.2">
      <c r="A162" s="143"/>
      <c r="B162" s="122" t="s">
        <v>240</v>
      </c>
      <c r="C162" s="176">
        <v>1000000</v>
      </c>
      <c r="D162" s="123">
        <v>10</v>
      </c>
      <c r="E162" s="124"/>
      <c r="F162" s="123"/>
      <c r="G162" s="124"/>
      <c r="H162" s="124"/>
      <c r="I162" s="124"/>
      <c r="J162" s="123"/>
      <c r="K162" s="123"/>
      <c r="L162" s="124"/>
      <c r="M162" s="129">
        <v>32.4</v>
      </c>
      <c r="N162" s="127" t="s">
        <v>99</v>
      </c>
    </row>
    <row r="163" spans="1:14" ht="14.25" customHeight="1" x14ac:dyDescent="0.2">
      <c r="A163" s="110">
        <v>70</v>
      </c>
      <c r="B163" s="111" t="s">
        <v>241</v>
      </c>
      <c r="C163" s="196">
        <v>1000000</v>
      </c>
      <c r="D163" s="112">
        <v>100</v>
      </c>
      <c r="E163" s="160">
        <v>1</v>
      </c>
      <c r="F163" s="142">
        <v>1</v>
      </c>
      <c r="G163" s="113">
        <v>0.44</v>
      </c>
      <c r="H163" s="113">
        <v>0.1</v>
      </c>
      <c r="I163" s="114">
        <v>6.2</v>
      </c>
      <c r="J163" s="112">
        <v>20</v>
      </c>
      <c r="K163" s="142">
        <v>1</v>
      </c>
      <c r="L163" s="113">
        <v>52</v>
      </c>
      <c r="M163" s="116">
        <v>64.900000000000006</v>
      </c>
      <c r="N163" s="117" t="s">
        <v>88</v>
      </c>
    </row>
    <row r="164" spans="1:14" x14ac:dyDescent="0.2">
      <c r="A164" s="110">
        <v>71</v>
      </c>
      <c r="B164" s="111" t="s">
        <v>242</v>
      </c>
      <c r="C164" s="196">
        <v>10000000</v>
      </c>
      <c r="D164" s="112">
        <v>100</v>
      </c>
      <c r="E164" s="113">
        <v>10</v>
      </c>
      <c r="F164" s="112">
        <v>100</v>
      </c>
      <c r="G164" s="114">
        <v>1.2</v>
      </c>
      <c r="I164" s="115">
        <v>10</v>
      </c>
      <c r="J164" s="112">
        <v>100</v>
      </c>
      <c r="K164" s="112">
        <v>100</v>
      </c>
      <c r="L164" s="113">
        <v>190000</v>
      </c>
      <c r="M164" s="116">
        <v>67.7</v>
      </c>
      <c r="N164" s="117" t="s">
        <v>90</v>
      </c>
    </row>
    <row r="165" spans="1:14" x14ac:dyDescent="0.2">
      <c r="A165" s="110">
        <v>72</v>
      </c>
      <c r="B165" s="111" t="s">
        <v>243</v>
      </c>
      <c r="C165" s="196">
        <v>1000000</v>
      </c>
      <c r="D165" s="112">
        <v>100</v>
      </c>
      <c r="E165" s="113">
        <v>10</v>
      </c>
      <c r="F165" s="112">
        <v>100</v>
      </c>
      <c r="G165" s="113">
        <v>0.72</v>
      </c>
      <c r="I165" s="115">
        <v>10</v>
      </c>
      <c r="J165" s="112">
        <v>100</v>
      </c>
      <c r="K165" s="112">
        <v>100</v>
      </c>
      <c r="L165" s="113">
        <v>47000</v>
      </c>
      <c r="M165" s="116">
        <v>2.81</v>
      </c>
      <c r="N165" s="117" t="s">
        <v>99</v>
      </c>
    </row>
    <row r="166" spans="1:14" x14ac:dyDescent="0.2">
      <c r="A166" s="110">
        <v>73</v>
      </c>
      <c r="B166" s="111" t="s">
        <v>244</v>
      </c>
      <c r="C166" s="196">
        <v>1000000</v>
      </c>
      <c r="D166" s="112">
        <v>1000</v>
      </c>
      <c r="E166" s="113">
        <v>100</v>
      </c>
      <c r="F166" s="112">
        <v>20</v>
      </c>
      <c r="G166" s="119">
        <v>20</v>
      </c>
      <c r="H166" s="113">
        <v>0.03</v>
      </c>
      <c r="I166" s="115">
        <v>10</v>
      </c>
      <c r="J166" s="112">
        <v>1000</v>
      </c>
      <c r="K166" s="112">
        <v>20</v>
      </c>
      <c r="L166" s="113">
        <v>67000</v>
      </c>
      <c r="M166" s="116">
        <v>50.5</v>
      </c>
      <c r="N166" s="117" t="s">
        <v>88</v>
      </c>
    </row>
    <row r="167" spans="1:14" x14ac:dyDescent="0.2">
      <c r="A167" s="110">
        <v>74</v>
      </c>
      <c r="B167" s="111" t="s">
        <v>245</v>
      </c>
      <c r="C167" s="196">
        <v>10000</v>
      </c>
      <c r="D167" s="112">
        <v>100</v>
      </c>
      <c r="E167" s="113">
        <v>10</v>
      </c>
      <c r="F167" s="142">
        <v>2</v>
      </c>
      <c r="G167" s="114">
        <v>1.5</v>
      </c>
      <c r="H167" s="113">
        <v>2E-3</v>
      </c>
      <c r="I167" s="113">
        <v>34</v>
      </c>
      <c r="J167" s="142">
        <v>2</v>
      </c>
      <c r="K167" s="142">
        <v>9</v>
      </c>
      <c r="L167" s="113">
        <v>34</v>
      </c>
      <c r="M167" s="116">
        <v>28.5</v>
      </c>
      <c r="N167" s="117" t="s">
        <v>30</v>
      </c>
    </row>
    <row r="168" spans="1:14" x14ac:dyDescent="0.2">
      <c r="A168" s="110">
        <v>75</v>
      </c>
      <c r="B168" s="111" t="s">
        <v>246</v>
      </c>
      <c r="C168" s="196">
        <v>100000</v>
      </c>
      <c r="D168" s="112">
        <v>10</v>
      </c>
      <c r="E168" s="160">
        <v>1</v>
      </c>
      <c r="F168" s="112">
        <v>10</v>
      </c>
      <c r="G168" s="113">
        <v>0.32</v>
      </c>
      <c r="I168" s="115">
        <v>10</v>
      </c>
      <c r="J168" s="112">
        <v>10</v>
      </c>
      <c r="K168" s="112">
        <v>10</v>
      </c>
      <c r="L168" s="113">
        <v>6100</v>
      </c>
      <c r="M168" s="116">
        <v>9.5</v>
      </c>
      <c r="N168" s="117" t="s">
        <v>99</v>
      </c>
    </row>
    <row r="169" spans="1:14" x14ac:dyDescent="0.2">
      <c r="A169" s="110">
        <v>76</v>
      </c>
      <c r="B169" s="111" t="s">
        <v>247</v>
      </c>
      <c r="C169" s="196">
        <v>1000000</v>
      </c>
      <c r="D169" s="112">
        <v>10</v>
      </c>
      <c r="E169" s="114">
        <v>1</v>
      </c>
      <c r="F169" s="112">
        <v>10</v>
      </c>
      <c r="G169" s="113">
        <v>0.17</v>
      </c>
      <c r="I169" s="140">
        <v>1</v>
      </c>
      <c r="J169" s="112">
        <v>10</v>
      </c>
      <c r="K169" s="112">
        <v>10</v>
      </c>
      <c r="L169" s="113">
        <v>11000</v>
      </c>
      <c r="M169" s="116">
        <v>2.7</v>
      </c>
      <c r="N169" s="117" t="s">
        <v>99</v>
      </c>
    </row>
    <row r="170" spans="1:14" s="145" customFormat="1" ht="18.75" customHeight="1" x14ac:dyDescent="0.2">
      <c r="A170" s="143"/>
      <c r="B170" s="122" t="s">
        <v>248</v>
      </c>
      <c r="C170" s="176">
        <v>100000</v>
      </c>
      <c r="D170" s="123">
        <v>10</v>
      </c>
      <c r="E170" s="125"/>
      <c r="F170" s="123"/>
      <c r="G170" s="124"/>
      <c r="H170" s="124"/>
      <c r="I170" s="124"/>
      <c r="J170" s="123"/>
      <c r="K170" s="123"/>
      <c r="L170" s="124"/>
      <c r="M170" s="129">
        <v>14.7</v>
      </c>
      <c r="N170" s="127" t="s">
        <v>99</v>
      </c>
    </row>
    <row r="171" spans="1:14" s="145" customFormat="1" x14ac:dyDescent="0.2">
      <c r="A171" s="143"/>
      <c r="B171" s="122" t="s">
        <v>249</v>
      </c>
      <c r="C171" s="176">
        <v>10000000</v>
      </c>
      <c r="D171" s="123">
        <v>100</v>
      </c>
      <c r="E171" s="125"/>
      <c r="F171" s="123"/>
      <c r="G171" s="124"/>
      <c r="H171" s="124"/>
      <c r="I171" s="124"/>
      <c r="J171" s="123"/>
      <c r="K171" s="123"/>
      <c r="L171" s="124"/>
      <c r="M171" s="129">
        <v>48</v>
      </c>
      <c r="N171" s="127" t="s">
        <v>90</v>
      </c>
    </row>
    <row r="172" spans="1:14" s="145" customFormat="1" x14ac:dyDescent="0.2">
      <c r="A172" s="143"/>
      <c r="B172" s="122" t="s">
        <v>250</v>
      </c>
      <c r="C172" s="176">
        <v>1000000</v>
      </c>
      <c r="D172" s="123">
        <v>10</v>
      </c>
      <c r="E172" s="125"/>
      <c r="F172" s="123"/>
      <c r="G172" s="124"/>
      <c r="H172" s="124"/>
      <c r="I172" s="124"/>
      <c r="J172" s="123"/>
      <c r="K172" s="123"/>
      <c r="L172" s="124"/>
      <c r="M172" s="129">
        <v>80.3</v>
      </c>
      <c r="N172" s="127" t="s">
        <v>99</v>
      </c>
    </row>
    <row r="173" spans="1:14" s="145" customFormat="1" x14ac:dyDescent="0.2">
      <c r="A173" s="143"/>
      <c r="B173" s="122" t="s">
        <v>251</v>
      </c>
      <c r="C173" s="176">
        <v>1000000</v>
      </c>
      <c r="D173" s="123">
        <v>10</v>
      </c>
      <c r="E173" s="125"/>
      <c r="F173" s="123"/>
      <c r="G173" s="124"/>
      <c r="H173" s="124"/>
      <c r="I173" s="124"/>
      <c r="J173" s="123"/>
      <c r="K173" s="123"/>
      <c r="L173" s="124"/>
      <c r="M173" s="129">
        <v>106.6</v>
      </c>
      <c r="N173" s="127" t="s">
        <v>88</v>
      </c>
    </row>
    <row r="174" spans="1:14" ht="15" customHeight="1" x14ac:dyDescent="0.2">
      <c r="A174" s="110">
        <v>77</v>
      </c>
      <c r="B174" s="111" t="s">
        <v>12</v>
      </c>
      <c r="C174" s="196">
        <v>100000</v>
      </c>
      <c r="D174" s="112">
        <v>1000</v>
      </c>
      <c r="E174" s="113">
        <v>100</v>
      </c>
      <c r="F174" s="112">
        <v>1000</v>
      </c>
      <c r="G174" s="113">
        <v>620</v>
      </c>
      <c r="I174" s="115">
        <v>100</v>
      </c>
      <c r="J174" s="112">
        <v>1000</v>
      </c>
      <c r="K174" s="112">
        <v>1000</v>
      </c>
      <c r="L174" s="113">
        <v>1800000</v>
      </c>
      <c r="M174" s="116">
        <v>64.099999999999994</v>
      </c>
      <c r="N174" s="117" t="s">
        <v>99</v>
      </c>
    </row>
    <row r="175" spans="1:14" x14ac:dyDescent="0.2">
      <c r="A175" s="110">
        <v>78</v>
      </c>
      <c r="B175" s="111" t="s">
        <v>252</v>
      </c>
      <c r="C175" s="196">
        <v>1000000</v>
      </c>
      <c r="D175" s="112">
        <v>1000</v>
      </c>
      <c r="E175" s="113">
        <v>100</v>
      </c>
      <c r="F175" s="112">
        <v>20</v>
      </c>
      <c r="G175" s="119">
        <v>20</v>
      </c>
      <c r="H175" s="114">
        <v>5</v>
      </c>
      <c r="I175" s="115">
        <v>100</v>
      </c>
      <c r="J175" s="112">
        <v>1000</v>
      </c>
      <c r="K175" s="112">
        <v>30</v>
      </c>
      <c r="L175" s="113">
        <v>54000</v>
      </c>
      <c r="M175" s="116">
        <v>58.5</v>
      </c>
      <c r="N175" s="117" t="s">
        <v>88</v>
      </c>
    </row>
    <row r="176" spans="1:14" x14ac:dyDescent="0.2">
      <c r="A176" s="110">
        <v>79</v>
      </c>
      <c r="B176" s="111" t="s">
        <v>253</v>
      </c>
      <c r="C176" s="196">
        <v>1000000</v>
      </c>
      <c r="D176" s="112">
        <v>100</v>
      </c>
      <c r="E176" s="160">
        <v>1</v>
      </c>
      <c r="F176" s="112">
        <v>100</v>
      </c>
      <c r="G176" s="113">
        <v>0.42</v>
      </c>
      <c r="I176" s="115">
        <v>10</v>
      </c>
      <c r="J176" s="112">
        <v>100</v>
      </c>
      <c r="K176" s="112">
        <v>100</v>
      </c>
      <c r="L176" s="113">
        <v>94000</v>
      </c>
      <c r="M176" s="116">
        <v>49.7</v>
      </c>
      <c r="N176" s="117" t="s">
        <v>90</v>
      </c>
    </row>
    <row r="177" spans="1:14" x14ac:dyDescent="0.2">
      <c r="A177" s="110">
        <v>80</v>
      </c>
      <c r="B177" s="111" t="s">
        <v>254</v>
      </c>
      <c r="C177" s="196">
        <v>100000</v>
      </c>
      <c r="D177" s="112">
        <v>100</v>
      </c>
      <c r="E177" s="113">
        <v>10</v>
      </c>
      <c r="F177" s="112">
        <v>100</v>
      </c>
      <c r="G177" s="113">
        <v>0.88</v>
      </c>
      <c r="I177" s="115">
        <v>10</v>
      </c>
      <c r="J177" s="112">
        <v>100</v>
      </c>
      <c r="K177" s="112">
        <v>100</v>
      </c>
      <c r="L177" s="113">
        <v>46000</v>
      </c>
      <c r="M177" s="116">
        <v>3.5</v>
      </c>
      <c r="N177" s="117" t="s">
        <v>99</v>
      </c>
    </row>
    <row r="178" spans="1:14" ht="15" customHeight="1" x14ac:dyDescent="0.2">
      <c r="A178" s="110">
        <v>81</v>
      </c>
      <c r="B178" s="111" t="s">
        <v>255</v>
      </c>
      <c r="C178" s="196">
        <v>100000</v>
      </c>
      <c r="D178" s="112">
        <v>100</v>
      </c>
      <c r="E178" s="113">
        <v>10</v>
      </c>
      <c r="F178" s="112">
        <v>100</v>
      </c>
      <c r="G178" s="114">
        <v>2.5</v>
      </c>
      <c r="I178" s="115">
        <v>10</v>
      </c>
      <c r="J178" s="112">
        <v>100</v>
      </c>
      <c r="K178" s="112">
        <v>100</v>
      </c>
      <c r="L178" s="113">
        <v>44000</v>
      </c>
      <c r="M178" s="116">
        <v>10.1</v>
      </c>
      <c r="N178" s="117" t="s">
        <v>99</v>
      </c>
    </row>
    <row r="179" spans="1:14" s="145" customFormat="1" ht="15" customHeight="1" x14ac:dyDescent="0.2">
      <c r="A179" s="143"/>
      <c r="B179" s="122" t="s">
        <v>256</v>
      </c>
      <c r="C179" s="176">
        <v>100000</v>
      </c>
      <c r="D179" s="123">
        <v>10</v>
      </c>
      <c r="E179" s="124"/>
      <c r="F179" s="123"/>
      <c r="G179" s="124"/>
      <c r="H179" s="124"/>
      <c r="I179" s="124"/>
      <c r="J179" s="123"/>
      <c r="K179" s="123"/>
      <c r="L179" s="124"/>
      <c r="M179" s="129">
        <v>18.7</v>
      </c>
      <c r="N179" s="127" t="s">
        <v>90</v>
      </c>
    </row>
    <row r="180" spans="1:14" s="145" customFormat="1" ht="15" customHeight="1" x14ac:dyDescent="0.2">
      <c r="A180" s="143"/>
      <c r="B180" s="122" t="s">
        <v>257</v>
      </c>
      <c r="C180" s="176">
        <v>100000</v>
      </c>
      <c r="D180" s="123">
        <v>10</v>
      </c>
      <c r="E180" s="124"/>
      <c r="F180" s="123"/>
      <c r="G180" s="124"/>
      <c r="H180" s="124"/>
      <c r="I180" s="124"/>
      <c r="J180" s="123"/>
      <c r="K180" s="123"/>
      <c r="L180" s="124"/>
      <c r="M180" s="129">
        <v>10.3</v>
      </c>
      <c r="N180" s="127" t="s">
        <v>90</v>
      </c>
    </row>
    <row r="181" spans="1:14" s="145" customFormat="1" ht="23.25" customHeight="1" x14ac:dyDescent="0.2">
      <c r="A181" s="143"/>
      <c r="B181" s="122" t="s">
        <v>258</v>
      </c>
      <c r="C181" s="176">
        <v>10000000</v>
      </c>
      <c r="D181" s="123">
        <v>100</v>
      </c>
      <c r="E181" s="124"/>
      <c r="F181" s="123"/>
      <c r="G181" s="124"/>
      <c r="H181" s="124"/>
      <c r="I181" s="124"/>
      <c r="J181" s="123"/>
      <c r="K181" s="123"/>
      <c r="L181" s="124"/>
      <c r="M181" s="129">
        <v>16.5</v>
      </c>
      <c r="N181" s="127" t="s">
        <v>99</v>
      </c>
    </row>
    <row r="182" spans="1:14" s="145" customFormat="1" ht="15" customHeight="1" x14ac:dyDescent="0.2">
      <c r="A182" s="143"/>
      <c r="B182" s="122" t="s">
        <v>259</v>
      </c>
      <c r="C182" s="176">
        <v>1000000</v>
      </c>
      <c r="D182" s="123">
        <v>100</v>
      </c>
      <c r="E182" s="124"/>
      <c r="F182" s="123"/>
      <c r="G182" s="124"/>
      <c r="H182" s="124"/>
      <c r="I182" s="124"/>
      <c r="J182" s="123"/>
      <c r="K182" s="123"/>
      <c r="L182" s="124"/>
      <c r="M182" s="129">
        <v>83.4</v>
      </c>
      <c r="N182" s="127" t="s">
        <v>88</v>
      </c>
    </row>
    <row r="183" spans="1:14" s="145" customFormat="1" ht="15" customHeight="1" x14ac:dyDescent="0.2">
      <c r="A183" s="143"/>
      <c r="B183" s="122" t="s">
        <v>260</v>
      </c>
      <c r="C183" s="176">
        <v>1000000</v>
      </c>
      <c r="D183" s="123">
        <v>10</v>
      </c>
      <c r="E183" s="124"/>
      <c r="F183" s="123"/>
      <c r="G183" s="124"/>
      <c r="H183" s="124"/>
      <c r="I183" s="124"/>
      <c r="J183" s="123"/>
      <c r="K183" s="123"/>
      <c r="L183" s="124"/>
      <c r="M183" s="129">
        <v>78.400000000000006</v>
      </c>
      <c r="N183" s="127" t="s">
        <v>99</v>
      </c>
    </row>
    <row r="184" spans="1:14" ht="15" customHeight="1" x14ac:dyDescent="0.2">
      <c r="A184" s="110">
        <v>82</v>
      </c>
      <c r="B184" s="162" t="s">
        <v>261</v>
      </c>
      <c r="C184" s="198"/>
      <c r="D184" s="163"/>
      <c r="E184" s="113">
        <v>100</v>
      </c>
      <c r="F184" s="112">
        <v>10</v>
      </c>
      <c r="G184" s="119">
        <v>10</v>
      </c>
      <c r="H184" s="113">
        <v>20</v>
      </c>
      <c r="I184" s="115">
        <v>100</v>
      </c>
      <c r="J184" s="112">
        <v>1000</v>
      </c>
      <c r="K184" s="112">
        <v>10</v>
      </c>
      <c r="L184" s="113">
        <v>2500</v>
      </c>
      <c r="M184" s="156">
        <v>1500000</v>
      </c>
      <c r="N184" s="117" t="s">
        <v>30</v>
      </c>
    </row>
    <row r="185" spans="1:14" ht="15" customHeight="1" x14ac:dyDescent="0.2">
      <c r="A185" s="110">
        <v>83</v>
      </c>
      <c r="B185" s="111" t="s">
        <v>262</v>
      </c>
      <c r="C185" s="196">
        <v>10000000</v>
      </c>
      <c r="D185" s="112">
        <v>1000</v>
      </c>
      <c r="E185" s="113">
        <v>100</v>
      </c>
      <c r="F185" s="112">
        <v>10</v>
      </c>
      <c r="G185" s="159"/>
      <c r="H185" s="163"/>
      <c r="I185" s="159"/>
      <c r="J185" s="112">
        <v>1000</v>
      </c>
      <c r="K185" s="112">
        <v>10</v>
      </c>
      <c r="L185" s="159"/>
      <c r="M185" s="131">
        <v>1500000</v>
      </c>
      <c r="N185" s="117" t="s">
        <v>30</v>
      </c>
    </row>
    <row r="186" spans="1:14" x14ac:dyDescent="0.2">
      <c r="A186" s="110">
        <v>84</v>
      </c>
      <c r="B186" s="111" t="s">
        <v>263</v>
      </c>
      <c r="C186" s="196">
        <v>1000000</v>
      </c>
      <c r="D186" s="112">
        <v>10</v>
      </c>
      <c r="E186" s="114">
        <v>1</v>
      </c>
      <c r="F186" s="112">
        <v>0.5</v>
      </c>
      <c r="G186" s="113">
        <v>9.0999999999999998E-2</v>
      </c>
      <c r="H186" s="113">
        <v>0.1</v>
      </c>
      <c r="I186" s="140">
        <v>1</v>
      </c>
      <c r="J186" s="142">
        <v>5</v>
      </c>
      <c r="K186" s="112">
        <v>0.6</v>
      </c>
      <c r="L186" s="113">
        <v>15</v>
      </c>
      <c r="M186" s="116">
        <v>64</v>
      </c>
      <c r="N186" s="117" t="s">
        <v>88</v>
      </c>
    </row>
    <row r="187" spans="1:14" x14ac:dyDescent="0.2">
      <c r="A187" s="110"/>
      <c r="B187" s="111" t="s">
        <v>264</v>
      </c>
      <c r="C187" s="196"/>
      <c r="D187" s="112"/>
      <c r="E187" s="114"/>
      <c r="F187" s="112"/>
      <c r="G187" s="113">
        <v>9.8000000000000004E-2</v>
      </c>
      <c r="I187" s="140">
        <v>1</v>
      </c>
      <c r="J187" s="142"/>
      <c r="K187" s="112"/>
      <c r="L187" s="113">
        <v>1100</v>
      </c>
      <c r="M187" s="116">
        <v>16.8</v>
      </c>
      <c r="N187" s="117" t="s">
        <v>99</v>
      </c>
    </row>
    <row r="188" spans="1:14" x14ac:dyDescent="0.2">
      <c r="A188" s="110">
        <v>85</v>
      </c>
      <c r="B188" s="111" t="s">
        <v>265</v>
      </c>
      <c r="C188" s="196">
        <v>100000</v>
      </c>
      <c r="D188" s="112">
        <v>10</v>
      </c>
      <c r="E188" s="114">
        <v>1</v>
      </c>
      <c r="F188" s="112">
        <v>10</v>
      </c>
      <c r="G188" s="113"/>
      <c r="H188" s="159"/>
      <c r="I188" s="113"/>
      <c r="J188" s="112">
        <v>10</v>
      </c>
      <c r="K188" s="112">
        <v>10</v>
      </c>
      <c r="L188" s="113"/>
      <c r="M188" s="116">
        <v>16.8</v>
      </c>
      <c r="N188" s="117" t="s">
        <v>99</v>
      </c>
    </row>
    <row r="189" spans="1:14" s="145" customFormat="1" ht="21" customHeight="1" x14ac:dyDescent="0.2">
      <c r="A189" s="143"/>
      <c r="B189" s="122" t="s">
        <v>266</v>
      </c>
      <c r="C189" s="176">
        <v>100000</v>
      </c>
      <c r="D189" s="123">
        <v>10</v>
      </c>
      <c r="E189" s="125"/>
      <c r="F189" s="123"/>
      <c r="G189" s="124"/>
      <c r="H189" s="128"/>
      <c r="I189" s="124"/>
      <c r="J189" s="123"/>
      <c r="K189" s="123"/>
      <c r="L189" s="124"/>
      <c r="M189" s="129">
        <v>14.3</v>
      </c>
      <c r="N189" s="127" t="s">
        <v>90</v>
      </c>
    </row>
    <row r="190" spans="1:14" s="145" customFormat="1" x14ac:dyDescent="0.2">
      <c r="A190" s="143"/>
      <c r="B190" s="122" t="s">
        <v>267</v>
      </c>
      <c r="C190" s="176">
        <v>100000</v>
      </c>
      <c r="D190" s="123">
        <v>10</v>
      </c>
      <c r="E190" s="125"/>
      <c r="F190" s="123"/>
      <c r="G190" s="124"/>
      <c r="H190" s="128"/>
      <c r="I190" s="124"/>
      <c r="J190" s="123"/>
      <c r="K190" s="123"/>
      <c r="L190" s="124"/>
      <c r="M190" s="129">
        <v>2</v>
      </c>
      <c r="N190" s="127" t="s">
        <v>99</v>
      </c>
    </row>
    <row r="191" spans="1:14" s="145" customFormat="1" x14ac:dyDescent="0.2">
      <c r="A191" s="143"/>
      <c r="B191" s="122" t="s">
        <v>268</v>
      </c>
      <c r="C191" s="176">
        <v>100000</v>
      </c>
      <c r="D191" s="123">
        <v>10</v>
      </c>
      <c r="E191" s="125"/>
      <c r="F191" s="123"/>
      <c r="G191" s="124"/>
      <c r="H191" s="128"/>
      <c r="I191" s="124"/>
      <c r="J191" s="123"/>
      <c r="K191" s="123"/>
      <c r="L191" s="124"/>
      <c r="M191" s="129">
        <v>14.6</v>
      </c>
      <c r="N191" s="127" t="s">
        <v>99</v>
      </c>
    </row>
    <row r="192" spans="1:14" ht="14.25" customHeight="1" x14ac:dyDescent="0.2">
      <c r="A192" s="110">
        <v>86</v>
      </c>
      <c r="B192" s="111" t="s">
        <v>269</v>
      </c>
      <c r="C192" s="196">
        <v>10000000</v>
      </c>
      <c r="D192" s="112">
        <v>10000</v>
      </c>
      <c r="E192" s="113">
        <v>1000</v>
      </c>
      <c r="F192" s="112">
        <v>400</v>
      </c>
      <c r="G192" s="119">
        <v>400</v>
      </c>
      <c r="H192" s="114">
        <v>4</v>
      </c>
      <c r="I192" s="113">
        <v>500</v>
      </c>
      <c r="J192" s="112">
        <v>10000</v>
      </c>
      <c r="K192" s="112">
        <v>400</v>
      </c>
      <c r="L192" s="113">
        <v>38000</v>
      </c>
      <c r="M192" s="116">
        <v>16.100000000000001</v>
      </c>
      <c r="N192" s="117" t="s">
        <v>30</v>
      </c>
    </row>
    <row r="193" spans="1:14" x14ac:dyDescent="0.2">
      <c r="A193" s="110">
        <v>87</v>
      </c>
      <c r="B193" s="111" t="s">
        <v>270</v>
      </c>
      <c r="C193" s="196">
        <v>1000000</v>
      </c>
      <c r="D193" s="112">
        <v>10</v>
      </c>
      <c r="E193" s="114">
        <v>1</v>
      </c>
      <c r="F193" s="112">
        <v>0.2</v>
      </c>
      <c r="G193" s="113">
        <v>0.14000000000000001</v>
      </c>
      <c r="H193" s="113">
        <v>0.05</v>
      </c>
      <c r="I193" s="113">
        <v>0.53</v>
      </c>
      <c r="J193" s="142">
        <v>6</v>
      </c>
      <c r="K193" s="112">
        <v>0.4</v>
      </c>
      <c r="L193" s="114">
        <v>4.3</v>
      </c>
      <c r="M193" s="131">
        <v>20000</v>
      </c>
      <c r="N193" s="117" t="s">
        <v>30</v>
      </c>
    </row>
    <row r="194" spans="1:14" x14ac:dyDescent="0.2">
      <c r="A194" s="110">
        <v>88</v>
      </c>
      <c r="B194" s="111" t="s">
        <v>271</v>
      </c>
      <c r="C194" s="196">
        <v>1000000</v>
      </c>
      <c r="D194" s="112">
        <v>10</v>
      </c>
      <c r="E194" s="137">
        <v>1</v>
      </c>
      <c r="F194" s="142">
        <v>2</v>
      </c>
      <c r="G194" s="113">
        <v>0.28999999999999998</v>
      </c>
      <c r="H194" s="113">
        <v>0.1</v>
      </c>
      <c r="I194" s="140">
        <v>1</v>
      </c>
      <c r="J194" s="112">
        <v>10</v>
      </c>
      <c r="K194" s="112">
        <v>10</v>
      </c>
      <c r="L194" s="113">
        <v>63</v>
      </c>
      <c r="M194" s="116">
        <v>35</v>
      </c>
      <c r="N194" s="117" t="s">
        <v>88</v>
      </c>
    </row>
    <row r="195" spans="1:14" x14ac:dyDescent="0.2">
      <c r="A195" s="110">
        <v>89</v>
      </c>
      <c r="B195" s="111" t="s">
        <v>272</v>
      </c>
      <c r="C195" s="196">
        <v>1000000</v>
      </c>
      <c r="D195" s="112">
        <v>10</v>
      </c>
      <c r="E195" s="160">
        <v>1</v>
      </c>
      <c r="F195" s="112">
        <v>10</v>
      </c>
      <c r="G195" s="113">
        <v>0.33</v>
      </c>
      <c r="I195" s="115">
        <v>10</v>
      </c>
      <c r="J195" s="112">
        <v>10</v>
      </c>
      <c r="K195" s="112">
        <v>10</v>
      </c>
      <c r="L195" s="113">
        <v>50000</v>
      </c>
      <c r="M195" s="116">
        <v>74</v>
      </c>
      <c r="N195" s="117" t="s">
        <v>90</v>
      </c>
    </row>
    <row r="196" spans="1:14" x14ac:dyDescent="0.2">
      <c r="A196" s="110">
        <v>90</v>
      </c>
      <c r="B196" s="111" t="s">
        <v>273</v>
      </c>
      <c r="C196" s="196">
        <v>100000</v>
      </c>
      <c r="D196" s="112">
        <v>10</v>
      </c>
      <c r="E196" s="137">
        <v>1</v>
      </c>
      <c r="F196" s="112">
        <v>10</v>
      </c>
      <c r="G196" s="113">
        <v>8.8999999999999996E-2</v>
      </c>
      <c r="I196" s="140">
        <v>1</v>
      </c>
      <c r="J196" s="112">
        <v>10</v>
      </c>
      <c r="K196" s="112">
        <v>10</v>
      </c>
      <c r="L196" s="113">
        <v>19000</v>
      </c>
      <c r="M196" s="116">
        <v>51</v>
      </c>
      <c r="N196" s="117" t="s">
        <v>90</v>
      </c>
    </row>
    <row r="197" spans="1:14" ht="22.5" customHeight="1" x14ac:dyDescent="0.2">
      <c r="A197" s="110">
        <v>91</v>
      </c>
      <c r="B197" s="111" t="s">
        <v>274</v>
      </c>
      <c r="C197" s="196">
        <v>1000000</v>
      </c>
      <c r="D197" s="112">
        <v>10</v>
      </c>
      <c r="E197" s="137">
        <v>1</v>
      </c>
      <c r="F197" s="112">
        <v>10</v>
      </c>
      <c r="G197" s="113">
        <v>0.27</v>
      </c>
      <c r="I197" s="140">
        <v>1</v>
      </c>
      <c r="J197" s="112">
        <v>10</v>
      </c>
      <c r="K197" s="112">
        <v>10</v>
      </c>
      <c r="L197" s="113">
        <v>8700</v>
      </c>
      <c r="M197" s="116">
        <v>5.7</v>
      </c>
      <c r="N197" s="117" t="s">
        <v>99</v>
      </c>
    </row>
    <row r="198" spans="1:14" x14ac:dyDescent="0.2">
      <c r="A198" s="110">
        <v>92</v>
      </c>
      <c r="B198" s="111" t="s">
        <v>275</v>
      </c>
      <c r="C198" s="196">
        <v>100000000</v>
      </c>
      <c r="D198" s="112">
        <v>1000</v>
      </c>
      <c r="E198" s="113">
        <v>100</v>
      </c>
      <c r="F198" s="112">
        <v>20</v>
      </c>
      <c r="G198" s="119">
        <v>20</v>
      </c>
      <c r="H198" s="113">
        <v>0.2</v>
      </c>
      <c r="I198" s="113">
        <v>75</v>
      </c>
      <c r="J198" s="112">
        <v>40</v>
      </c>
      <c r="K198" s="112">
        <v>200</v>
      </c>
      <c r="L198" s="113">
        <v>2300</v>
      </c>
      <c r="M198" s="131">
        <v>3500</v>
      </c>
      <c r="N198" s="117" t="s">
        <v>30</v>
      </c>
    </row>
    <row r="199" spans="1:14" x14ac:dyDescent="0.2">
      <c r="A199" s="110">
        <v>93</v>
      </c>
      <c r="B199" s="111" t="s">
        <v>864</v>
      </c>
      <c r="C199" s="196">
        <v>1000000</v>
      </c>
      <c r="D199" s="112">
        <v>100</v>
      </c>
      <c r="E199" s="113">
        <v>10</v>
      </c>
      <c r="F199" s="112">
        <v>100</v>
      </c>
      <c r="G199" s="114">
        <v>1.5</v>
      </c>
      <c r="I199" s="115">
        <v>10</v>
      </c>
      <c r="J199" s="112">
        <v>100</v>
      </c>
      <c r="K199" s="112">
        <v>100</v>
      </c>
      <c r="L199" s="113">
        <v>4100</v>
      </c>
      <c r="M199" s="116">
        <v>66</v>
      </c>
      <c r="N199" s="117" t="s">
        <v>99</v>
      </c>
    </row>
    <row r="200" spans="1:14" x14ac:dyDescent="0.2">
      <c r="A200" s="110"/>
      <c r="B200" s="111" t="s">
        <v>276</v>
      </c>
      <c r="C200" s="196">
        <v>1000000</v>
      </c>
      <c r="D200" s="112">
        <v>10</v>
      </c>
      <c r="E200" s="113"/>
      <c r="F200" s="112"/>
      <c r="G200" s="113">
        <v>0.02</v>
      </c>
      <c r="I200" s="140">
        <v>1</v>
      </c>
      <c r="J200" s="112"/>
      <c r="K200" s="112"/>
      <c r="L200" s="113">
        <v>15000</v>
      </c>
      <c r="M200" s="116">
        <v>14.6</v>
      </c>
      <c r="N200" s="117" t="s">
        <v>90</v>
      </c>
    </row>
    <row r="201" spans="1:14" x14ac:dyDescent="0.2">
      <c r="A201" s="110">
        <v>94</v>
      </c>
      <c r="B201" s="111" t="s">
        <v>277</v>
      </c>
      <c r="C201" s="198"/>
      <c r="D201" s="159"/>
      <c r="E201" s="137">
        <v>1</v>
      </c>
      <c r="F201" s="112">
        <v>10</v>
      </c>
      <c r="G201" s="113"/>
      <c r="H201" s="159"/>
      <c r="I201" s="113"/>
      <c r="J201" s="112">
        <v>10</v>
      </c>
      <c r="K201" s="112">
        <v>10</v>
      </c>
      <c r="L201" s="113"/>
      <c r="M201" s="116">
        <v>14.6</v>
      </c>
      <c r="N201" s="117" t="s">
        <v>90</v>
      </c>
    </row>
    <row r="202" spans="1:14" s="145" customFormat="1" ht="21" customHeight="1" x14ac:dyDescent="0.2">
      <c r="A202" s="143"/>
      <c r="B202" s="122" t="s">
        <v>278</v>
      </c>
      <c r="C202" s="176">
        <v>1000000</v>
      </c>
      <c r="D202" s="123">
        <v>10</v>
      </c>
      <c r="E202" s="144"/>
      <c r="F202" s="123"/>
      <c r="G202" s="124"/>
      <c r="H202" s="128"/>
      <c r="I202" s="124"/>
      <c r="J202" s="123"/>
      <c r="K202" s="123"/>
      <c r="L202" s="124"/>
      <c r="M202" s="129">
        <v>2.7</v>
      </c>
      <c r="N202" s="127" t="s">
        <v>99</v>
      </c>
    </row>
    <row r="203" spans="1:14" s="145" customFormat="1" x14ac:dyDescent="0.2">
      <c r="A203" s="143"/>
      <c r="B203" s="122" t="s">
        <v>279</v>
      </c>
      <c r="C203" s="176">
        <v>1000000</v>
      </c>
      <c r="D203" s="123">
        <v>10</v>
      </c>
      <c r="E203" s="144"/>
      <c r="F203" s="123"/>
      <c r="G203" s="124"/>
      <c r="H203" s="128"/>
      <c r="I203" s="124"/>
      <c r="J203" s="123"/>
      <c r="K203" s="123"/>
      <c r="L203" s="124"/>
      <c r="M203" s="129">
        <v>43.5</v>
      </c>
      <c r="N203" s="127" t="s">
        <v>90</v>
      </c>
    </row>
    <row r="204" spans="1:14" s="145" customFormat="1" x14ac:dyDescent="0.2">
      <c r="A204" s="143"/>
      <c r="B204" s="122" t="s">
        <v>280</v>
      </c>
      <c r="C204" s="176">
        <v>1000000</v>
      </c>
      <c r="D204" s="123">
        <v>10</v>
      </c>
      <c r="E204" s="144"/>
      <c r="F204" s="123"/>
      <c r="G204" s="124"/>
      <c r="H204" s="128"/>
      <c r="I204" s="124"/>
      <c r="J204" s="123"/>
      <c r="K204" s="123"/>
      <c r="L204" s="124"/>
      <c r="M204" s="129">
        <v>4.9000000000000004</v>
      </c>
      <c r="N204" s="127" t="s">
        <v>99</v>
      </c>
    </row>
    <row r="205" spans="1:14" s="145" customFormat="1" x14ac:dyDescent="0.2">
      <c r="A205" s="143"/>
      <c r="B205" s="122" t="s">
        <v>281</v>
      </c>
      <c r="C205" s="176">
        <v>100000</v>
      </c>
      <c r="D205" s="123">
        <v>10</v>
      </c>
      <c r="E205" s="144"/>
      <c r="F205" s="123"/>
      <c r="G205" s="124"/>
      <c r="H205" s="128"/>
      <c r="I205" s="124"/>
      <c r="J205" s="123"/>
      <c r="K205" s="123"/>
      <c r="L205" s="124"/>
      <c r="M205" s="129">
        <v>53</v>
      </c>
      <c r="N205" s="127" t="s">
        <v>90</v>
      </c>
    </row>
    <row r="206" spans="1:14" s="145" customFormat="1" x14ac:dyDescent="0.2">
      <c r="A206" s="143"/>
      <c r="B206" s="122" t="s">
        <v>282</v>
      </c>
      <c r="C206" s="176">
        <v>1000000</v>
      </c>
      <c r="D206" s="123">
        <v>10</v>
      </c>
      <c r="E206" s="144"/>
      <c r="F206" s="123"/>
      <c r="G206" s="124"/>
      <c r="H206" s="128"/>
      <c r="I206" s="124"/>
      <c r="J206" s="123"/>
      <c r="K206" s="123"/>
      <c r="L206" s="124"/>
      <c r="M206" s="129">
        <v>20</v>
      </c>
      <c r="N206" s="127" t="s">
        <v>99</v>
      </c>
    </row>
    <row r="207" spans="1:14" s="145" customFormat="1" x14ac:dyDescent="0.2">
      <c r="A207" s="143"/>
      <c r="B207" s="122" t="s">
        <v>283</v>
      </c>
      <c r="C207" s="176">
        <v>1000000</v>
      </c>
      <c r="D207" s="123">
        <v>10</v>
      </c>
      <c r="E207" s="144"/>
      <c r="F207" s="123"/>
      <c r="G207" s="124"/>
      <c r="H207" s="128"/>
      <c r="I207" s="124"/>
      <c r="J207" s="123"/>
      <c r="K207" s="123"/>
      <c r="L207" s="124"/>
      <c r="M207" s="129">
        <v>60</v>
      </c>
      <c r="N207" s="127" t="s">
        <v>88</v>
      </c>
    </row>
    <row r="208" spans="1:14" ht="14.25" customHeight="1" x14ac:dyDescent="0.2">
      <c r="A208" s="110">
        <v>95</v>
      </c>
      <c r="B208" s="111" t="s">
        <v>284</v>
      </c>
      <c r="C208" s="196">
        <v>1000000</v>
      </c>
      <c r="D208" s="112">
        <v>10</v>
      </c>
      <c r="E208" s="137">
        <v>1</v>
      </c>
      <c r="F208" s="112">
        <v>10</v>
      </c>
      <c r="G208" s="113">
        <v>8.8999999999999996E-2</v>
      </c>
      <c r="I208" s="140">
        <v>1</v>
      </c>
      <c r="J208" s="112">
        <v>10</v>
      </c>
      <c r="K208" s="112">
        <v>10</v>
      </c>
      <c r="L208" s="113">
        <v>160</v>
      </c>
      <c r="M208" s="116">
        <v>4.3</v>
      </c>
      <c r="N208" s="117" t="s">
        <v>88</v>
      </c>
    </row>
    <row r="209" spans="1:14" x14ac:dyDescent="0.2">
      <c r="A209" s="110">
        <v>96</v>
      </c>
      <c r="B209" s="111" t="s">
        <v>285</v>
      </c>
      <c r="C209" s="196">
        <v>10000000</v>
      </c>
      <c r="D209" s="112">
        <v>1000</v>
      </c>
      <c r="E209" s="113">
        <v>100</v>
      </c>
      <c r="F209" s="112">
        <v>1000</v>
      </c>
      <c r="G209" s="114">
        <v>5.4</v>
      </c>
      <c r="I209" s="115">
        <v>100</v>
      </c>
      <c r="J209" s="112">
        <v>1000</v>
      </c>
      <c r="K209" s="112">
        <v>1000</v>
      </c>
      <c r="L209" s="113">
        <v>1100000</v>
      </c>
      <c r="M209" s="116">
        <v>52</v>
      </c>
      <c r="N209" s="117" t="s">
        <v>90</v>
      </c>
    </row>
    <row r="210" spans="1:14" x14ac:dyDescent="0.2">
      <c r="A210" s="110">
        <v>97</v>
      </c>
      <c r="B210" s="111" t="s">
        <v>286</v>
      </c>
      <c r="C210" s="196">
        <v>100000000</v>
      </c>
      <c r="D210" s="112">
        <v>1000</v>
      </c>
      <c r="E210" s="113">
        <v>100</v>
      </c>
      <c r="F210" s="112">
        <v>100</v>
      </c>
      <c r="G210" s="113">
        <v>14</v>
      </c>
      <c r="H210" s="113">
        <v>0.08</v>
      </c>
      <c r="I210" s="113">
        <v>80</v>
      </c>
      <c r="J210" s="112">
        <v>100</v>
      </c>
      <c r="K210" s="112">
        <v>400</v>
      </c>
      <c r="L210" s="113">
        <v>690</v>
      </c>
      <c r="M210" s="131">
        <v>4000000</v>
      </c>
      <c r="N210" s="117" t="s">
        <v>30</v>
      </c>
    </row>
    <row r="211" spans="1:14" x14ac:dyDescent="0.2">
      <c r="A211" s="110">
        <v>98</v>
      </c>
      <c r="B211" s="111" t="s">
        <v>287</v>
      </c>
      <c r="C211" s="196">
        <v>10000000</v>
      </c>
      <c r="D211" s="112">
        <v>1000</v>
      </c>
      <c r="E211" s="113">
        <v>100</v>
      </c>
      <c r="F211" s="112">
        <v>80</v>
      </c>
      <c r="G211" s="114">
        <v>8.6</v>
      </c>
      <c r="H211" s="113">
        <v>0.01</v>
      </c>
      <c r="I211" s="115">
        <v>100</v>
      </c>
      <c r="J211" s="112">
        <v>1000</v>
      </c>
      <c r="K211" s="112">
        <v>1000</v>
      </c>
      <c r="L211" s="113">
        <v>520</v>
      </c>
      <c r="M211" s="116">
        <v>92.2</v>
      </c>
      <c r="N211" s="117" t="s">
        <v>88</v>
      </c>
    </row>
    <row r="212" spans="1:14" x14ac:dyDescent="0.2">
      <c r="A212" s="110">
        <v>99</v>
      </c>
      <c r="B212" s="111" t="s">
        <v>288</v>
      </c>
      <c r="C212" s="196">
        <v>10000000</v>
      </c>
      <c r="D212" s="112">
        <v>10000</v>
      </c>
      <c r="E212" s="113">
        <v>1000</v>
      </c>
      <c r="F212" s="112">
        <v>10</v>
      </c>
      <c r="G212" s="114">
        <v>1.4</v>
      </c>
      <c r="I212" s="113">
        <v>70</v>
      </c>
      <c r="J212" s="112">
        <v>10</v>
      </c>
      <c r="K212" s="112">
        <v>40</v>
      </c>
      <c r="L212" s="113">
        <v>70</v>
      </c>
      <c r="M212" s="131">
        <v>210000</v>
      </c>
      <c r="N212" s="117" t="s">
        <v>30</v>
      </c>
    </row>
    <row r="213" spans="1:14" x14ac:dyDescent="0.2">
      <c r="A213" s="110">
        <v>100</v>
      </c>
      <c r="B213" s="111" t="s">
        <v>68</v>
      </c>
      <c r="C213" s="196">
        <v>10000000</v>
      </c>
      <c r="D213" s="112">
        <v>100</v>
      </c>
      <c r="E213" s="113">
        <v>10</v>
      </c>
      <c r="F213" s="112">
        <v>100</v>
      </c>
      <c r="G213" s="114">
        <v>2.4</v>
      </c>
      <c r="I213" s="115">
        <v>10</v>
      </c>
      <c r="J213" s="112">
        <v>100</v>
      </c>
      <c r="K213" s="112">
        <v>100</v>
      </c>
      <c r="L213" s="113">
        <v>74000</v>
      </c>
      <c r="M213" s="116">
        <v>6</v>
      </c>
      <c r="N213" s="117" t="s">
        <v>99</v>
      </c>
    </row>
    <row r="214" spans="1:14" s="145" customFormat="1" x14ac:dyDescent="0.2">
      <c r="A214" s="143"/>
      <c r="B214" s="122" t="s">
        <v>289</v>
      </c>
      <c r="C214" s="176">
        <v>1000000</v>
      </c>
      <c r="D214" s="123">
        <v>100</v>
      </c>
      <c r="E214" s="124"/>
      <c r="F214" s="123"/>
      <c r="G214" s="124"/>
      <c r="H214" s="124"/>
      <c r="I214" s="124"/>
      <c r="J214" s="123"/>
      <c r="K214" s="123"/>
      <c r="L214" s="124"/>
      <c r="M214" s="129">
        <v>14.2</v>
      </c>
      <c r="N214" s="127" t="s">
        <v>90</v>
      </c>
    </row>
    <row r="215" spans="1:14" s="145" customFormat="1" x14ac:dyDescent="0.2">
      <c r="A215" s="143"/>
      <c r="B215" s="122" t="s">
        <v>290</v>
      </c>
      <c r="C215" s="176">
        <v>100000</v>
      </c>
      <c r="D215" s="123">
        <v>10</v>
      </c>
      <c r="E215" s="124"/>
      <c r="F215" s="123"/>
      <c r="G215" s="124"/>
      <c r="H215" s="124"/>
      <c r="I215" s="124"/>
      <c r="J215" s="123"/>
      <c r="K215" s="123"/>
      <c r="L215" s="124"/>
      <c r="M215" s="129">
        <v>18.2</v>
      </c>
      <c r="N215" s="127" t="s">
        <v>90</v>
      </c>
    </row>
    <row r="216" spans="1:14" s="145" customFormat="1" ht="22.5" customHeight="1" x14ac:dyDescent="0.2">
      <c r="A216" s="143"/>
      <c r="B216" s="122" t="s">
        <v>291</v>
      </c>
      <c r="C216" s="176">
        <v>1000000</v>
      </c>
      <c r="D216" s="123">
        <v>100</v>
      </c>
      <c r="E216" s="124"/>
      <c r="F216" s="123"/>
      <c r="G216" s="124"/>
      <c r="H216" s="124"/>
      <c r="I216" s="124"/>
      <c r="J216" s="123"/>
      <c r="K216" s="123"/>
      <c r="L216" s="124"/>
      <c r="M216" s="129">
        <v>51.8</v>
      </c>
      <c r="N216" s="127" t="s">
        <v>90</v>
      </c>
    </row>
    <row r="217" spans="1:14" ht="13.5" customHeight="1" x14ac:dyDescent="0.2">
      <c r="A217" s="110">
        <v>101</v>
      </c>
      <c r="B217" s="111" t="s">
        <v>292</v>
      </c>
      <c r="C217" s="196">
        <v>10000000</v>
      </c>
      <c r="D217" s="112">
        <v>100</v>
      </c>
      <c r="E217" s="113">
        <v>10</v>
      </c>
      <c r="F217" s="112">
        <v>100</v>
      </c>
      <c r="G217" s="114">
        <v>1.1000000000000001</v>
      </c>
      <c r="I217" s="115">
        <v>10</v>
      </c>
      <c r="J217" s="112">
        <v>100</v>
      </c>
      <c r="K217" s="112">
        <v>100</v>
      </c>
      <c r="L217" s="113">
        <v>2900</v>
      </c>
      <c r="M217" s="116">
        <v>2.9</v>
      </c>
      <c r="N217" s="117" t="s">
        <v>88</v>
      </c>
    </row>
    <row r="218" spans="1:14" x14ac:dyDescent="0.2">
      <c r="A218" s="110">
        <v>102</v>
      </c>
      <c r="B218" s="164" t="s">
        <v>293</v>
      </c>
      <c r="C218" s="196">
        <v>1000000</v>
      </c>
      <c r="D218" s="112">
        <v>100</v>
      </c>
      <c r="E218" s="113">
        <v>10</v>
      </c>
      <c r="F218" s="142">
        <v>4</v>
      </c>
      <c r="G218" s="165">
        <v>4</v>
      </c>
      <c r="H218" s="113">
        <v>0.2</v>
      </c>
      <c r="I218" s="115">
        <v>10</v>
      </c>
      <c r="J218" s="112">
        <v>20</v>
      </c>
      <c r="K218" s="112">
        <v>40</v>
      </c>
      <c r="L218" s="113">
        <v>89</v>
      </c>
      <c r="M218" s="116">
        <v>39.299999999999997</v>
      </c>
      <c r="N218" s="117" t="s">
        <v>88</v>
      </c>
    </row>
    <row r="219" spans="1:14" x14ac:dyDescent="0.2">
      <c r="A219" s="110">
        <v>103</v>
      </c>
      <c r="B219" s="111" t="s">
        <v>294</v>
      </c>
      <c r="C219" s="196">
        <v>1000000</v>
      </c>
      <c r="D219" s="112">
        <v>10</v>
      </c>
      <c r="E219" s="162">
        <v>1</v>
      </c>
      <c r="F219" s="112">
        <v>10</v>
      </c>
      <c r="G219" s="113">
        <v>0.28999999999999998</v>
      </c>
      <c r="I219" s="140">
        <v>1</v>
      </c>
      <c r="J219" s="112">
        <v>10</v>
      </c>
      <c r="K219" s="112">
        <v>10</v>
      </c>
      <c r="L219" s="113">
        <v>12000</v>
      </c>
      <c r="M219" s="116">
        <v>35.5</v>
      </c>
      <c r="N219" s="117" t="s">
        <v>99</v>
      </c>
    </row>
    <row r="220" spans="1:14" x14ac:dyDescent="0.2">
      <c r="A220" s="110">
        <v>104</v>
      </c>
      <c r="B220" s="111" t="s">
        <v>295</v>
      </c>
      <c r="C220" s="196">
        <v>100000</v>
      </c>
      <c r="D220" s="112">
        <v>100</v>
      </c>
      <c r="E220" s="113">
        <v>10</v>
      </c>
      <c r="F220" s="142">
        <v>1</v>
      </c>
      <c r="G220" s="114">
        <v>1.1000000000000001</v>
      </c>
      <c r="H220" s="113">
        <v>0.3</v>
      </c>
      <c r="I220" s="114">
        <v>5.6</v>
      </c>
      <c r="J220" s="112">
        <v>40</v>
      </c>
      <c r="K220" s="142">
        <v>1</v>
      </c>
      <c r="L220" s="113">
        <v>45</v>
      </c>
      <c r="M220" s="166">
        <v>373.6</v>
      </c>
      <c r="N220" s="117" t="s">
        <v>88</v>
      </c>
    </row>
    <row r="221" spans="1:14" s="145" customFormat="1" ht="21" customHeight="1" x14ac:dyDescent="0.2">
      <c r="A221" s="143"/>
      <c r="B221" s="122" t="s">
        <v>296</v>
      </c>
      <c r="C221" s="176">
        <v>1000000</v>
      </c>
      <c r="D221" s="123">
        <v>10</v>
      </c>
      <c r="E221" s="124"/>
      <c r="F221" s="151"/>
      <c r="G221" s="125"/>
      <c r="H221" s="124"/>
      <c r="I221" s="125"/>
      <c r="J221" s="123"/>
      <c r="K221" s="151"/>
      <c r="L221" s="124"/>
      <c r="M221" s="167">
        <v>4.7</v>
      </c>
      <c r="N221" s="127" t="s">
        <v>99</v>
      </c>
    </row>
    <row r="222" spans="1:14" s="145" customFormat="1" x14ac:dyDescent="0.2">
      <c r="A222" s="143"/>
      <c r="B222" s="122" t="s">
        <v>297</v>
      </c>
      <c r="C222" s="176">
        <v>1000000</v>
      </c>
      <c r="D222" s="123">
        <v>10</v>
      </c>
      <c r="E222" s="124"/>
      <c r="F222" s="151"/>
      <c r="G222" s="125"/>
      <c r="H222" s="124"/>
      <c r="I222" s="125"/>
      <c r="J222" s="123"/>
      <c r="K222" s="151"/>
      <c r="L222" s="124"/>
      <c r="M222" s="167">
        <v>16</v>
      </c>
      <c r="N222" s="127" t="s">
        <v>88</v>
      </c>
    </row>
    <row r="223" spans="1:14" s="145" customFormat="1" x14ac:dyDescent="0.2">
      <c r="A223" s="143"/>
      <c r="B223" s="122" t="s">
        <v>298</v>
      </c>
      <c r="C223" s="176">
        <v>1000000</v>
      </c>
      <c r="D223" s="123">
        <v>10</v>
      </c>
      <c r="E223" s="124"/>
      <c r="F223" s="151"/>
      <c r="G223" s="125"/>
      <c r="H223" s="124"/>
      <c r="I223" s="125"/>
      <c r="J223" s="123"/>
      <c r="K223" s="151"/>
      <c r="L223" s="124"/>
      <c r="M223" s="167">
        <v>20.8</v>
      </c>
      <c r="N223" s="127" t="s">
        <v>99</v>
      </c>
    </row>
    <row r="224" spans="1:14" s="145" customFormat="1" x14ac:dyDescent="0.2">
      <c r="A224" s="143"/>
      <c r="B224" s="122" t="s">
        <v>299</v>
      </c>
      <c r="C224" s="176">
        <v>10000000</v>
      </c>
      <c r="D224" s="123">
        <v>100</v>
      </c>
      <c r="E224" s="124"/>
      <c r="F224" s="151"/>
      <c r="G224" s="125"/>
      <c r="H224" s="124"/>
      <c r="I224" s="125"/>
      <c r="J224" s="123"/>
      <c r="K224" s="151"/>
      <c r="L224" s="124"/>
      <c r="M224" s="167">
        <v>3.3</v>
      </c>
      <c r="N224" s="127" t="s">
        <v>30</v>
      </c>
    </row>
    <row r="225" spans="1:14" s="145" customFormat="1" x14ac:dyDescent="0.2">
      <c r="A225" s="143"/>
      <c r="B225" s="122" t="s">
        <v>300</v>
      </c>
      <c r="C225" s="176">
        <v>10000000</v>
      </c>
      <c r="D225" s="123">
        <v>100</v>
      </c>
      <c r="E225" s="124"/>
      <c r="F225" s="151"/>
      <c r="G225" s="125"/>
      <c r="H225" s="124"/>
      <c r="I225" s="125"/>
      <c r="J225" s="123"/>
      <c r="K225" s="151"/>
      <c r="L225" s="124"/>
      <c r="M225" s="167">
        <v>4.4000000000000004</v>
      </c>
      <c r="N225" s="127" t="s">
        <v>88</v>
      </c>
    </row>
    <row r="226" spans="1:14" s="145" customFormat="1" x14ac:dyDescent="0.2">
      <c r="A226" s="143"/>
      <c r="B226" s="122" t="s">
        <v>301</v>
      </c>
      <c r="C226" s="176">
        <v>1000000</v>
      </c>
      <c r="D226" s="123">
        <v>10</v>
      </c>
      <c r="E226" s="124"/>
      <c r="F226" s="151"/>
      <c r="G226" s="125"/>
      <c r="H226" s="124"/>
      <c r="I226" s="125"/>
      <c r="J226" s="123"/>
      <c r="K226" s="151"/>
      <c r="L226" s="124"/>
      <c r="M226" s="167">
        <v>206</v>
      </c>
      <c r="N226" s="127" t="s">
        <v>88</v>
      </c>
    </row>
    <row r="227" spans="1:14" s="145" customFormat="1" x14ac:dyDescent="0.2">
      <c r="A227" s="143"/>
      <c r="B227" s="122" t="s">
        <v>302</v>
      </c>
      <c r="C227" s="176">
        <v>1000000</v>
      </c>
      <c r="D227" s="123">
        <v>100</v>
      </c>
      <c r="E227" s="124"/>
      <c r="F227" s="151"/>
      <c r="G227" s="125"/>
      <c r="H227" s="124"/>
      <c r="I227" s="125"/>
      <c r="J227" s="123"/>
      <c r="K227" s="151"/>
      <c r="L227" s="124"/>
      <c r="M227" s="167">
        <v>2.9</v>
      </c>
      <c r="N227" s="127" t="s">
        <v>30</v>
      </c>
    </row>
    <row r="228" spans="1:14" ht="14.25" customHeight="1" x14ac:dyDescent="0.2">
      <c r="A228" s="110">
        <v>105</v>
      </c>
      <c r="B228" s="111" t="s">
        <v>303</v>
      </c>
      <c r="C228" s="196">
        <v>100000000</v>
      </c>
      <c r="D228" s="112">
        <v>10000</v>
      </c>
      <c r="E228" s="113">
        <v>1000</v>
      </c>
      <c r="F228" s="112">
        <v>10000</v>
      </c>
      <c r="G228" s="113">
        <v>6700</v>
      </c>
      <c r="I228" s="115">
        <v>1000</v>
      </c>
      <c r="J228" s="112">
        <v>10000</v>
      </c>
      <c r="K228" s="112">
        <v>10000</v>
      </c>
      <c r="L228" s="113">
        <v>1300000000</v>
      </c>
      <c r="M228" s="116">
        <v>56.1</v>
      </c>
      <c r="N228" s="117" t="s">
        <v>90</v>
      </c>
    </row>
    <row r="229" spans="1:14" x14ac:dyDescent="0.2">
      <c r="A229" s="110">
        <v>106</v>
      </c>
      <c r="B229" s="111" t="s">
        <v>304</v>
      </c>
      <c r="C229" s="196">
        <v>10000000</v>
      </c>
      <c r="D229" s="112">
        <v>100</v>
      </c>
      <c r="E229" s="113">
        <v>10</v>
      </c>
      <c r="F229" s="112">
        <v>100</v>
      </c>
      <c r="G229" s="114">
        <v>3.1</v>
      </c>
      <c r="I229" s="115">
        <v>10</v>
      </c>
      <c r="J229" s="112">
        <v>100</v>
      </c>
      <c r="K229" s="112">
        <v>100</v>
      </c>
      <c r="L229" s="113">
        <v>16000</v>
      </c>
      <c r="M229" s="116">
        <v>35.5</v>
      </c>
      <c r="N229" s="117" t="s">
        <v>99</v>
      </c>
    </row>
    <row r="230" spans="1:14" s="145" customFormat="1" x14ac:dyDescent="0.2">
      <c r="A230" s="143"/>
      <c r="B230" s="122" t="s">
        <v>305</v>
      </c>
      <c r="C230" s="176">
        <v>100000</v>
      </c>
      <c r="D230" s="123">
        <v>10</v>
      </c>
      <c r="E230" s="124"/>
      <c r="F230" s="123"/>
      <c r="G230" s="124"/>
      <c r="H230" s="125"/>
      <c r="I230" s="124"/>
      <c r="J230" s="123"/>
      <c r="K230" s="123"/>
      <c r="L230" s="124"/>
      <c r="M230" s="129">
        <v>2.2000000000000002</v>
      </c>
      <c r="N230" s="127" t="s">
        <v>99</v>
      </c>
    </row>
    <row r="231" spans="1:14" s="145" customFormat="1" x14ac:dyDescent="0.2">
      <c r="A231" s="143"/>
      <c r="B231" s="122" t="s">
        <v>306</v>
      </c>
      <c r="C231" s="176">
        <v>1000000</v>
      </c>
      <c r="D231" s="123">
        <v>100</v>
      </c>
      <c r="E231" s="124"/>
      <c r="F231" s="123"/>
      <c r="G231" s="124"/>
      <c r="H231" s="125"/>
      <c r="I231" s="124"/>
      <c r="J231" s="123"/>
      <c r="K231" s="123"/>
      <c r="L231" s="124"/>
      <c r="M231" s="129">
        <v>21.7</v>
      </c>
      <c r="N231" s="127" t="s">
        <v>90</v>
      </c>
    </row>
    <row r="232" spans="1:14" s="145" customFormat="1" ht="26.25" customHeight="1" x14ac:dyDescent="0.2">
      <c r="A232" s="143"/>
      <c r="B232" s="122" t="s">
        <v>307</v>
      </c>
      <c r="C232" s="176">
        <v>10000000</v>
      </c>
      <c r="D232" s="123">
        <v>100</v>
      </c>
      <c r="E232" s="124"/>
      <c r="F232" s="123"/>
      <c r="G232" s="124"/>
      <c r="H232" s="125"/>
      <c r="I232" s="124"/>
      <c r="J232" s="123"/>
      <c r="K232" s="123"/>
      <c r="L232" s="124"/>
      <c r="M232" s="129">
        <v>3.7</v>
      </c>
      <c r="N232" s="127" t="s">
        <v>88</v>
      </c>
    </row>
    <row r="233" spans="1:14" s="145" customFormat="1" x14ac:dyDescent="0.2">
      <c r="A233" s="143"/>
      <c r="B233" s="122" t="s">
        <v>308</v>
      </c>
      <c r="C233" s="176">
        <v>1000000</v>
      </c>
      <c r="D233" s="123">
        <v>100</v>
      </c>
      <c r="E233" s="124"/>
      <c r="F233" s="123"/>
      <c r="G233" s="124"/>
      <c r="H233" s="125"/>
      <c r="I233" s="124"/>
      <c r="J233" s="123"/>
      <c r="K233" s="123"/>
      <c r="L233" s="124"/>
      <c r="M233" s="129">
        <v>8.4700000000000006</v>
      </c>
      <c r="N233" s="127" t="s">
        <v>99</v>
      </c>
    </row>
    <row r="234" spans="1:14" ht="12" customHeight="1" x14ac:dyDescent="0.2">
      <c r="A234" s="110">
        <v>107</v>
      </c>
      <c r="B234" s="168" t="s">
        <v>309</v>
      </c>
      <c r="C234" s="196">
        <v>100000000</v>
      </c>
      <c r="D234" s="112">
        <v>1000</v>
      </c>
      <c r="E234" s="113">
        <v>100</v>
      </c>
      <c r="F234" s="112">
        <v>300</v>
      </c>
      <c r="G234" s="119">
        <v>300</v>
      </c>
      <c r="H234" s="113">
        <v>20</v>
      </c>
      <c r="I234" s="115">
        <v>100</v>
      </c>
      <c r="J234" s="112">
        <v>1000</v>
      </c>
      <c r="K234" s="112">
        <v>300</v>
      </c>
      <c r="L234" s="113">
        <v>240000</v>
      </c>
      <c r="M234" s="116">
        <v>17</v>
      </c>
      <c r="N234" s="117" t="s">
        <v>88</v>
      </c>
    </row>
    <row r="235" spans="1:14" s="145" customFormat="1" ht="12" customHeight="1" x14ac:dyDescent="0.2">
      <c r="A235" s="143"/>
      <c r="B235" s="122" t="s">
        <v>310</v>
      </c>
      <c r="C235" s="176">
        <v>100000000</v>
      </c>
      <c r="D235" s="123">
        <v>100000</v>
      </c>
      <c r="E235" s="124"/>
      <c r="F235" s="123"/>
      <c r="G235" s="124"/>
      <c r="H235" s="124"/>
      <c r="I235" s="124"/>
      <c r="J235" s="123"/>
      <c r="K235" s="123"/>
      <c r="L235" s="124"/>
      <c r="M235" s="126">
        <v>6500000</v>
      </c>
      <c r="N235" s="127" t="s">
        <v>30</v>
      </c>
    </row>
    <row r="236" spans="1:14" x14ac:dyDescent="0.2">
      <c r="A236" s="110">
        <v>108</v>
      </c>
      <c r="B236" s="111" t="s">
        <v>311</v>
      </c>
      <c r="C236" s="196">
        <v>1000000</v>
      </c>
      <c r="D236" s="112">
        <v>1000</v>
      </c>
      <c r="E236" s="113">
        <v>100</v>
      </c>
      <c r="F236" s="112">
        <v>1000</v>
      </c>
      <c r="G236" s="113">
        <v>330</v>
      </c>
      <c r="I236" s="115">
        <v>100</v>
      </c>
      <c r="J236" s="112">
        <v>1000</v>
      </c>
      <c r="K236" s="112">
        <v>1000</v>
      </c>
      <c r="L236" s="113">
        <v>4600000</v>
      </c>
      <c r="M236" s="116">
        <v>13.4</v>
      </c>
      <c r="N236" s="117" t="s">
        <v>99</v>
      </c>
    </row>
    <row r="237" spans="1:14" s="145" customFormat="1" ht="23.25" customHeight="1" x14ac:dyDescent="0.2">
      <c r="A237" s="143"/>
      <c r="B237" s="122" t="s">
        <v>312</v>
      </c>
      <c r="C237" s="176">
        <v>100000</v>
      </c>
      <c r="D237" s="123">
        <v>10</v>
      </c>
      <c r="E237" s="124"/>
      <c r="F237" s="123"/>
      <c r="G237" s="124"/>
      <c r="H237" s="124"/>
      <c r="I237" s="124"/>
      <c r="J237" s="123"/>
      <c r="K237" s="123"/>
      <c r="L237" s="124"/>
      <c r="M237" s="129">
        <v>13</v>
      </c>
      <c r="N237" s="127" t="s">
        <v>90</v>
      </c>
    </row>
    <row r="238" spans="1:14" s="145" customFormat="1" x14ac:dyDescent="0.2">
      <c r="A238" s="143"/>
      <c r="B238" s="122" t="s">
        <v>313</v>
      </c>
      <c r="C238" s="176">
        <v>1000000</v>
      </c>
      <c r="D238" s="123">
        <v>10</v>
      </c>
      <c r="E238" s="124"/>
      <c r="F238" s="123"/>
      <c r="G238" s="124"/>
      <c r="H238" s="124"/>
      <c r="I238" s="124"/>
      <c r="J238" s="123"/>
      <c r="K238" s="123"/>
      <c r="L238" s="124"/>
      <c r="M238" s="129">
        <v>11</v>
      </c>
      <c r="N238" s="127" t="s">
        <v>99</v>
      </c>
    </row>
    <row r="239" spans="1:14" s="145" customFormat="1" x14ac:dyDescent="0.2">
      <c r="A239" s="143"/>
      <c r="B239" s="122" t="s">
        <v>314</v>
      </c>
      <c r="C239" s="176">
        <v>1000000</v>
      </c>
      <c r="D239" s="123">
        <v>10</v>
      </c>
      <c r="E239" s="124"/>
      <c r="F239" s="123"/>
      <c r="G239" s="124"/>
      <c r="H239" s="124"/>
      <c r="I239" s="124"/>
      <c r="J239" s="123"/>
      <c r="K239" s="123"/>
      <c r="L239" s="124"/>
      <c r="M239" s="129">
        <v>69.2</v>
      </c>
      <c r="N239" s="127" t="s">
        <v>90</v>
      </c>
    </row>
    <row r="240" spans="1:14" s="145" customFormat="1" x14ac:dyDescent="0.2">
      <c r="A240" s="143"/>
      <c r="B240" s="122" t="s">
        <v>315</v>
      </c>
      <c r="C240" s="176">
        <v>1000000</v>
      </c>
      <c r="D240" s="123">
        <v>10</v>
      </c>
      <c r="E240" s="124"/>
      <c r="F240" s="123"/>
      <c r="G240" s="124"/>
      <c r="H240" s="124"/>
      <c r="I240" s="124"/>
      <c r="J240" s="123"/>
      <c r="K240" s="123"/>
      <c r="L240" s="124"/>
      <c r="M240" s="129">
        <v>33.5</v>
      </c>
      <c r="N240" s="127" t="s">
        <v>90</v>
      </c>
    </row>
    <row r="241" spans="1:14" ht="15" customHeight="1" x14ac:dyDescent="0.2">
      <c r="A241" s="110">
        <v>109</v>
      </c>
      <c r="B241" s="111" t="s">
        <v>316</v>
      </c>
      <c r="C241" s="196">
        <v>1000000</v>
      </c>
      <c r="D241" s="112">
        <v>100</v>
      </c>
      <c r="E241" s="160">
        <v>1</v>
      </c>
      <c r="F241" s="142">
        <v>4</v>
      </c>
      <c r="G241" s="113">
        <v>0.45</v>
      </c>
      <c r="H241" s="113">
        <v>0.1</v>
      </c>
      <c r="I241" s="113">
        <v>10</v>
      </c>
      <c r="J241" s="112">
        <v>20</v>
      </c>
      <c r="K241" s="112">
        <v>40</v>
      </c>
      <c r="L241" s="113">
        <v>85</v>
      </c>
      <c r="M241" s="116">
        <v>41.3</v>
      </c>
      <c r="N241" s="117" t="s">
        <v>88</v>
      </c>
    </row>
    <row r="242" spans="1:14" s="145" customFormat="1" ht="15" customHeight="1" x14ac:dyDescent="0.2">
      <c r="A242" s="143"/>
      <c r="B242" s="122" t="s">
        <v>317</v>
      </c>
      <c r="C242" s="176">
        <v>1000000</v>
      </c>
      <c r="D242" s="123">
        <v>10</v>
      </c>
      <c r="E242" s="124"/>
      <c r="F242" s="151"/>
      <c r="G242" s="124"/>
      <c r="H242" s="124"/>
      <c r="I242" s="124"/>
      <c r="J242" s="123"/>
      <c r="K242" s="123"/>
      <c r="L242" s="124"/>
      <c r="M242" s="129">
        <v>24</v>
      </c>
      <c r="N242" s="127" t="s">
        <v>90</v>
      </c>
    </row>
    <row r="243" spans="1:14" s="145" customFormat="1" ht="15" customHeight="1" x14ac:dyDescent="0.2">
      <c r="A243" s="143"/>
      <c r="B243" s="122" t="s">
        <v>318</v>
      </c>
      <c r="C243" s="176">
        <v>1000000</v>
      </c>
      <c r="D243" s="123">
        <v>10</v>
      </c>
      <c r="E243" s="124"/>
      <c r="F243" s="151"/>
      <c r="G243" s="124"/>
      <c r="H243" s="124"/>
      <c r="I243" s="124"/>
      <c r="J243" s="123"/>
      <c r="K243" s="123"/>
      <c r="L243" s="124"/>
      <c r="M243" s="129">
        <v>8.3000000000000007</v>
      </c>
      <c r="N243" s="127" t="s">
        <v>88</v>
      </c>
    </row>
    <row r="244" spans="1:14" ht="13.5" customHeight="1" x14ac:dyDescent="0.2">
      <c r="A244" s="110">
        <v>110</v>
      </c>
      <c r="B244" s="111" t="s">
        <v>319</v>
      </c>
      <c r="C244" s="196">
        <v>1000000</v>
      </c>
      <c r="D244" s="112">
        <v>10</v>
      </c>
      <c r="E244" s="162">
        <v>1</v>
      </c>
      <c r="F244" s="112">
        <v>0.2</v>
      </c>
      <c r="G244" s="113">
        <v>0.14000000000000001</v>
      </c>
      <c r="H244" s="113">
        <v>7.0000000000000001E-3</v>
      </c>
      <c r="I244" s="113">
        <v>0.51</v>
      </c>
      <c r="J244" s="142">
        <v>6</v>
      </c>
      <c r="K244" s="112">
        <v>0.8</v>
      </c>
      <c r="L244" s="114">
        <v>4.2</v>
      </c>
      <c r="M244" s="116">
        <v>418</v>
      </c>
      <c r="N244" s="117" t="s">
        <v>30</v>
      </c>
    </row>
    <row r="245" spans="1:14" x14ac:dyDescent="0.2">
      <c r="A245" s="110">
        <v>111</v>
      </c>
      <c r="B245" s="168" t="s">
        <v>320</v>
      </c>
      <c r="C245" s="196">
        <v>1000000</v>
      </c>
      <c r="D245" s="112">
        <v>10</v>
      </c>
      <c r="E245" s="162">
        <v>1</v>
      </c>
      <c r="F245" s="112"/>
      <c r="G245" s="113">
        <v>8.1000000000000003E-2</v>
      </c>
      <c r="H245" s="163"/>
      <c r="I245" s="113">
        <v>0.49</v>
      </c>
      <c r="J245" s="157"/>
      <c r="K245" s="112"/>
      <c r="L245" s="114">
        <v>3.9</v>
      </c>
      <c r="M245" s="116">
        <v>249.9</v>
      </c>
      <c r="N245" s="117" t="s">
        <v>88</v>
      </c>
    </row>
    <row r="246" spans="1:14" x14ac:dyDescent="0.2">
      <c r="A246" s="110">
        <v>112</v>
      </c>
      <c r="B246" s="168" t="s">
        <v>321</v>
      </c>
      <c r="C246" s="196"/>
      <c r="D246" s="112"/>
      <c r="E246" s="162">
        <v>1</v>
      </c>
      <c r="F246" s="112">
        <v>0.1</v>
      </c>
      <c r="G246" s="113">
        <v>8.1000000000000003E-2</v>
      </c>
      <c r="H246" s="113">
        <v>7.0000000000000001E-3</v>
      </c>
      <c r="I246" s="113">
        <v>0.48</v>
      </c>
      <c r="J246" s="142">
        <v>3</v>
      </c>
      <c r="K246" s="112">
        <v>0.5</v>
      </c>
      <c r="L246" s="114">
        <v>3.9</v>
      </c>
      <c r="M246" s="116">
        <v>249.9</v>
      </c>
      <c r="N246" s="117" t="s">
        <v>88</v>
      </c>
    </row>
    <row r="247" spans="1:14" x14ac:dyDescent="0.2">
      <c r="A247" s="110">
        <v>113</v>
      </c>
      <c r="B247" s="111" t="s">
        <v>322</v>
      </c>
      <c r="C247" s="196">
        <v>1000000</v>
      </c>
      <c r="D247" s="112">
        <v>1000</v>
      </c>
      <c r="E247" s="113">
        <v>100</v>
      </c>
      <c r="F247" s="112">
        <v>40</v>
      </c>
      <c r="G247" s="114">
        <v>9</v>
      </c>
      <c r="H247" s="113">
        <v>0.4</v>
      </c>
      <c r="I247" s="115">
        <v>100</v>
      </c>
      <c r="J247" s="112">
        <v>400</v>
      </c>
      <c r="K247" s="112">
        <v>40</v>
      </c>
      <c r="L247" s="113">
        <v>9400</v>
      </c>
      <c r="M247" s="116">
        <v>7.5</v>
      </c>
      <c r="N247" s="117" t="s">
        <v>88</v>
      </c>
    </row>
    <row r="248" spans="1:14" s="145" customFormat="1" x14ac:dyDescent="0.2">
      <c r="A248" s="143"/>
      <c r="B248" s="122" t="s">
        <v>323</v>
      </c>
      <c r="C248" s="176">
        <v>100000</v>
      </c>
      <c r="D248" s="123">
        <v>10</v>
      </c>
      <c r="E248" s="124"/>
      <c r="F248" s="123"/>
      <c r="G248" s="124"/>
      <c r="H248" s="124"/>
      <c r="I248" s="124"/>
      <c r="J248" s="123"/>
      <c r="K248" s="123"/>
      <c r="L248" s="124"/>
      <c r="M248" s="129">
        <v>3.12</v>
      </c>
      <c r="N248" s="127" t="s">
        <v>99</v>
      </c>
    </row>
    <row r="249" spans="1:14" s="145" customFormat="1" x14ac:dyDescent="0.2">
      <c r="A249" s="143"/>
      <c r="B249" s="122" t="s">
        <v>324</v>
      </c>
      <c r="C249" s="176">
        <v>100000</v>
      </c>
      <c r="D249" s="123">
        <v>10</v>
      </c>
      <c r="E249" s="124"/>
      <c r="F249" s="123"/>
      <c r="G249" s="124"/>
      <c r="H249" s="124"/>
      <c r="I249" s="124"/>
      <c r="J249" s="123"/>
      <c r="K249" s="123"/>
      <c r="L249" s="124"/>
      <c r="M249" s="129">
        <v>20</v>
      </c>
      <c r="N249" s="127" t="s">
        <v>90</v>
      </c>
    </row>
    <row r="250" spans="1:14" s="145" customFormat="1" ht="24" customHeight="1" x14ac:dyDescent="0.2">
      <c r="A250" s="143"/>
      <c r="B250" s="122" t="s">
        <v>325</v>
      </c>
      <c r="C250" s="176">
        <v>10000000</v>
      </c>
      <c r="D250" s="123">
        <v>100</v>
      </c>
      <c r="E250" s="124"/>
      <c r="F250" s="123"/>
      <c r="G250" s="124"/>
      <c r="H250" s="124"/>
      <c r="I250" s="124"/>
      <c r="J250" s="123"/>
      <c r="K250" s="123"/>
      <c r="L250" s="124"/>
      <c r="M250" s="129">
        <v>57.7</v>
      </c>
      <c r="N250" s="127" t="s">
        <v>90</v>
      </c>
    </row>
    <row r="251" spans="1:14" s="145" customFormat="1" x14ac:dyDescent="0.2">
      <c r="A251" s="143"/>
      <c r="B251" s="122" t="s">
        <v>326</v>
      </c>
      <c r="C251" s="176">
        <v>10000000</v>
      </c>
      <c r="D251" s="123">
        <v>1000</v>
      </c>
      <c r="E251" s="124"/>
      <c r="F251" s="123"/>
      <c r="G251" s="124"/>
      <c r="H251" s="124"/>
      <c r="I251" s="124"/>
      <c r="J251" s="123"/>
      <c r="K251" s="123"/>
      <c r="L251" s="124"/>
      <c r="M251" s="129">
        <v>6.5</v>
      </c>
      <c r="N251" s="127" t="s">
        <v>99</v>
      </c>
    </row>
    <row r="252" spans="1:14" ht="15.75" customHeight="1" x14ac:dyDescent="0.2">
      <c r="A252" s="110">
        <v>114</v>
      </c>
      <c r="B252" s="168" t="s">
        <v>327</v>
      </c>
      <c r="C252" s="196">
        <v>1000000</v>
      </c>
      <c r="D252" s="112">
        <v>10000</v>
      </c>
      <c r="E252" s="113">
        <v>100</v>
      </c>
      <c r="F252" s="112">
        <v>20</v>
      </c>
      <c r="G252" s="119">
        <v>20</v>
      </c>
      <c r="H252" s="113">
        <v>0.03</v>
      </c>
      <c r="I252" s="113">
        <v>40</v>
      </c>
      <c r="J252" s="112">
        <v>4000</v>
      </c>
      <c r="K252" s="112">
        <v>20</v>
      </c>
      <c r="L252" s="113">
        <v>4100</v>
      </c>
      <c r="M252" s="116">
        <v>462.6</v>
      </c>
      <c r="N252" s="117" t="s">
        <v>30</v>
      </c>
    </row>
    <row r="253" spans="1:14" s="145" customFormat="1" ht="13.5" customHeight="1" x14ac:dyDescent="0.2">
      <c r="A253" s="143"/>
      <c r="B253" s="122" t="s">
        <v>859</v>
      </c>
      <c r="C253" s="176">
        <v>1000000</v>
      </c>
      <c r="D253" s="123">
        <v>1000</v>
      </c>
      <c r="E253" s="124"/>
      <c r="F253" s="123"/>
      <c r="G253" s="124"/>
      <c r="H253" s="124"/>
      <c r="I253" s="124"/>
      <c r="J253" s="123"/>
      <c r="K253" s="123"/>
      <c r="L253" s="124"/>
      <c r="M253" s="126">
        <v>9000000000000000</v>
      </c>
      <c r="N253" s="127" t="s">
        <v>30</v>
      </c>
    </row>
    <row r="254" spans="1:14" s="145" customFormat="1" ht="12.75" customHeight="1" x14ac:dyDescent="0.2">
      <c r="A254" s="143"/>
      <c r="B254" s="122" t="s">
        <v>328</v>
      </c>
      <c r="C254" s="176">
        <v>1000000</v>
      </c>
      <c r="D254" s="123">
        <v>1000</v>
      </c>
      <c r="E254" s="124"/>
      <c r="F254" s="123"/>
      <c r="G254" s="124"/>
      <c r="H254" s="124"/>
      <c r="I254" s="124"/>
      <c r="J254" s="123"/>
      <c r="K254" s="123"/>
      <c r="L254" s="124"/>
      <c r="M254" s="129">
        <v>14.6</v>
      </c>
      <c r="N254" s="127" t="s">
        <v>30</v>
      </c>
    </row>
    <row r="255" spans="1:14" ht="12.75" customHeight="1" x14ac:dyDescent="0.2">
      <c r="A255" s="110">
        <v>115</v>
      </c>
      <c r="B255" s="111" t="s">
        <v>329</v>
      </c>
      <c r="C255" s="196">
        <v>1000000</v>
      </c>
      <c r="D255" s="112">
        <v>100</v>
      </c>
      <c r="E255" s="113">
        <v>10</v>
      </c>
      <c r="F255" s="112">
        <v>100</v>
      </c>
      <c r="G255" s="113">
        <v>0.61</v>
      </c>
      <c r="I255" s="115">
        <v>10</v>
      </c>
      <c r="J255" s="112">
        <v>100</v>
      </c>
      <c r="K255" s="112">
        <v>100</v>
      </c>
      <c r="L255" s="113">
        <v>2100</v>
      </c>
      <c r="M255" s="116">
        <v>53.4</v>
      </c>
      <c r="N255" s="117" t="s">
        <v>99</v>
      </c>
    </row>
    <row r="256" spans="1:14" ht="12.75" customHeight="1" x14ac:dyDescent="0.2">
      <c r="A256" s="110"/>
      <c r="B256" s="111" t="s">
        <v>330</v>
      </c>
      <c r="C256" s="196">
        <v>1000000</v>
      </c>
      <c r="D256" s="112">
        <v>1000</v>
      </c>
      <c r="E256" s="113"/>
      <c r="F256" s="112"/>
      <c r="G256" s="113" t="s">
        <v>331</v>
      </c>
      <c r="H256" s="113">
        <v>0.04</v>
      </c>
      <c r="I256" s="115">
        <v>100</v>
      </c>
      <c r="J256" s="112"/>
      <c r="K256" s="112"/>
      <c r="L256" s="113">
        <v>1800</v>
      </c>
      <c r="M256" s="116">
        <v>44.8</v>
      </c>
      <c r="N256" s="117" t="s">
        <v>88</v>
      </c>
    </row>
    <row r="257" spans="1:14" x14ac:dyDescent="0.2">
      <c r="A257" s="110">
        <v>116</v>
      </c>
      <c r="B257" s="111" t="s">
        <v>332</v>
      </c>
      <c r="C257" s="198"/>
      <c r="D257" s="159"/>
      <c r="E257" s="113">
        <v>100</v>
      </c>
      <c r="F257" s="112">
        <v>20</v>
      </c>
      <c r="G257" s="113"/>
      <c r="H257" s="159"/>
      <c r="I257" s="113"/>
      <c r="J257" s="112">
        <v>400</v>
      </c>
      <c r="K257" s="112">
        <v>20</v>
      </c>
      <c r="L257" s="113"/>
      <c r="M257" s="116">
        <v>44.8</v>
      </c>
      <c r="N257" s="117" t="s">
        <v>88</v>
      </c>
    </row>
    <row r="258" spans="1:14" s="145" customFormat="1" x14ac:dyDescent="0.2">
      <c r="A258" s="143"/>
      <c r="B258" s="122" t="s">
        <v>333</v>
      </c>
      <c r="C258" s="176">
        <v>1000000</v>
      </c>
      <c r="D258" s="123">
        <v>10</v>
      </c>
      <c r="E258" s="124"/>
      <c r="F258" s="123"/>
      <c r="G258" s="124"/>
      <c r="H258" s="128"/>
      <c r="I258" s="124"/>
      <c r="J258" s="123"/>
      <c r="K258" s="123"/>
      <c r="L258" s="124"/>
      <c r="M258" s="129">
        <v>2.4</v>
      </c>
      <c r="N258" s="127" t="s">
        <v>99</v>
      </c>
    </row>
    <row r="259" spans="1:14" s="145" customFormat="1" x14ac:dyDescent="0.2">
      <c r="A259" s="143"/>
      <c r="B259" s="122" t="s">
        <v>334</v>
      </c>
      <c r="C259" s="176">
        <v>1000000</v>
      </c>
      <c r="D259" s="123">
        <v>10</v>
      </c>
      <c r="E259" s="124"/>
      <c r="F259" s="123"/>
      <c r="G259" s="124"/>
      <c r="H259" s="128"/>
      <c r="I259" s="124"/>
      <c r="J259" s="123"/>
      <c r="K259" s="123"/>
      <c r="L259" s="124"/>
      <c r="M259" s="129">
        <v>3.3</v>
      </c>
      <c r="N259" s="127" t="s">
        <v>99</v>
      </c>
    </row>
    <row r="260" spans="1:14" s="145" customFormat="1" ht="25.5" customHeight="1" x14ac:dyDescent="0.2">
      <c r="A260" s="143"/>
      <c r="B260" s="122" t="s">
        <v>335</v>
      </c>
      <c r="C260" s="176">
        <v>1000000</v>
      </c>
      <c r="D260" s="123">
        <v>10</v>
      </c>
      <c r="E260" s="124"/>
      <c r="F260" s="123"/>
      <c r="G260" s="124"/>
      <c r="H260" s="128"/>
      <c r="I260" s="124"/>
      <c r="J260" s="123"/>
      <c r="K260" s="123"/>
      <c r="L260" s="124"/>
      <c r="M260" s="129">
        <v>4.2</v>
      </c>
      <c r="N260" s="127" t="s">
        <v>99</v>
      </c>
    </row>
    <row r="261" spans="1:14" s="145" customFormat="1" x14ac:dyDescent="0.2">
      <c r="A261" s="143"/>
      <c r="B261" s="136" t="s">
        <v>336</v>
      </c>
      <c r="C261" s="176">
        <v>100000</v>
      </c>
      <c r="D261" s="123">
        <v>10</v>
      </c>
      <c r="E261" s="124"/>
      <c r="F261" s="123"/>
      <c r="G261" s="124"/>
      <c r="H261" s="128"/>
      <c r="I261" s="124"/>
      <c r="J261" s="123"/>
      <c r="K261" s="123"/>
      <c r="L261" s="124"/>
      <c r="M261" s="129">
        <v>69.099999999999994</v>
      </c>
      <c r="N261" s="127" t="s">
        <v>90</v>
      </c>
    </row>
    <row r="262" spans="1:14" ht="15" customHeight="1" x14ac:dyDescent="0.2">
      <c r="A262" s="110">
        <v>117</v>
      </c>
      <c r="B262" s="111" t="s">
        <v>337</v>
      </c>
      <c r="C262" s="196">
        <v>1000000</v>
      </c>
      <c r="D262" s="112">
        <v>100</v>
      </c>
      <c r="E262" s="113">
        <v>10</v>
      </c>
      <c r="F262" s="112">
        <v>100</v>
      </c>
      <c r="G262" s="113">
        <v>0.67</v>
      </c>
      <c r="I262" s="115">
        <v>10</v>
      </c>
      <c r="J262" s="112">
        <v>100</v>
      </c>
      <c r="K262" s="112">
        <v>100</v>
      </c>
      <c r="L262" s="113">
        <v>1800</v>
      </c>
      <c r="M262" s="116">
        <v>2.8</v>
      </c>
      <c r="N262" s="117" t="s">
        <v>88</v>
      </c>
    </row>
    <row r="263" spans="1:14" s="145" customFormat="1" ht="15" customHeight="1" x14ac:dyDescent="0.2">
      <c r="A263" s="143"/>
      <c r="B263" s="122" t="s">
        <v>338</v>
      </c>
      <c r="C263" s="176">
        <v>1000000</v>
      </c>
      <c r="D263" s="123">
        <v>100</v>
      </c>
      <c r="E263" s="124"/>
      <c r="F263" s="123"/>
      <c r="G263" s="124"/>
      <c r="H263" s="124"/>
      <c r="I263" s="124"/>
      <c r="J263" s="123"/>
      <c r="K263" s="123"/>
      <c r="L263" s="124"/>
      <c r="M263" s="129">
        <v>14.4</v>
      </c>
      <c r="N263" s="127" t="s">
        <v>90</v>
      </c>
    </row>
    <row r="264" spans="1:14" x14ac:dyDescent="0.2">
      <c r="A264" s="110">
        <v>118</v>
      </c>
      <c r="B264" s="111" t="s">
        <v>339</v>
      </c>
      <c r="C264" s="196">
        <v>1000000</v>
      </c>
      <c r="D264" s="112">
        <v>100</v>
      </c>
      <c r="E264" s="113">
        <v>10</v>
      </c>
      <c r="F264" s="112">
        <v>100</v>
      </c>
      <c r="G264" s="113">
        <v>0.91</v>
      </c>
      <c r="I264" s="115">
        <v>10</v>
      </c>
      <c r="J264" s="112">
        <v>100</v>
      </c>
      <c r="K264" s="112">
        <v>100</v>
      </c>
      <c r="L264" s="113">
        <v>100000</v>
      </c>
      <c r="M264" s="116">
        <v>99.5</v>
      </c>
      <c r="N264" s="117" t="s">
        <v>90</v>
      </c>
    </row>
    <row r="265" spans="1:14" s="145" customFormat="1" x14ac:dyDescent="0.2">
      <c r="A265" s="143"/>
      <c r="B265" s="122" t="s">
        <v>340</v>
      </c>
      <c r="C265" s="176">
        <v>100000</v>
      </c>
      <c r="D265" s="123">
        <v>1000</v>
      </c>
      <c r="E265" s="124"/>
      <c r="F265" s="123"/>
      <c r="G265" s="124"/>
      <c r="H265" s="124"/>
      <c r="I265" s="124"/>
      <c r="J265" s="123"/>
      <c r="K265" s="123"/>
      <c r="L265" s="124"/>
      <c r="M265" s="129" t="s">
        <v>95</v>
      </c>
      <c r="N265" s="127" t="s">
        <v>90</v>
      </c>
    </row>
    <row r="266" spans="1:14" x14ac:dyDescent="0.2">
      <c r="A266" s="110">
        <v>119</v>
      </c>
      <c r="B266" s="168" t="s">
        <v>341</v>
      </c>
      <c r="C266" s="196">
        <v>1000000</v>
      </c>
      <c r="D266" s="112">
        <v>100</v>
      </c>
      <c r="E266" s="113">
        <v>10</v>
      </c>
      <c r="F266" s="112">
        <v>10</v>
      </c>
      <c r="G266" s="114">
        <v>2</v>
      </c>
      <c r="H266" s="113">
        <v>0.03</v>
      </c>
      <c r="I266" s="115">
        <v>10</v>
      </c>
      <c r="J266" s="112">
        <v>80</v>
      </c>
      <c r="K266" s="112">
        <v>10</v>
      </c>
      <c r="L266" s="113">
        <v>300</v>
      </c>
      <c r="M266" s="116">
        <v>49.5</v>
      </c>
      <c r="N266" s="117" t="s">
        <v>88</v>
      </c>
    </row>
    <row r="267" spans="1:14" s="145" customFormat="1" ht="14.25" x14ac:dyDescent="0.2">
      <c r="A267" s="143"/>
      <c r="B267" s="122" t="s">
        <v>860</v>
      </c>
      <c r="C267" s="176">
        <v>1000000</v>
      </c>
      <c r="D267" s="123">
        <v>100</v>
      </c>
      <c r="E267" s="124"/>
      <c r="F267" s="123"/>
      <c r="G267" s="124"/>
      <c r="H267" s="124"/>
      <c r="I267" s="124"/>
      <c r="J267" s="123"/>
      <c r="K267" s="123"/>
      <c r="L267" s="124"/>
      <c r="M267" s="126">
        <v>400000000000000</v>
      </c>
      <c r="N267" s="127" t="s">
        <v>30</v>
      </c>
    </row>
    <row r="268" spans="1:14" x14ac:dyDescent="0.2">
      <c r="A268" s="110">
        <v>120</v>
      </c>
      <c r="B268" s="111" t="s">
        <v>342</v>
      </c>
      <c r="C268" s="196">
        <v>1000000</v>
      </c>
      <c r="D268" s="112">
        <v>100</v>
      </c>
      <c r="E268" s="113">
        <v>10</v>
      </c>
      <c r="F268" s="112">
        <v>100</v>
      </c>
      <c r="G268" s="114">
        <v>1.5</v>
      </c>
      <c r="I268" s="115">
        <v>10</v>
      </c>
      <c r="J268" s="112">
        <v>100</v>
      </c>
      <c r="K268" s="112">
        <v>100</v>
      </c>
      <c r="L268" s="113">
        <v>62000</v>
      </c>
      <c r="M268" s="116">
        <v>4.5</v>
      </c>
      <c r="N268" s="117" t="s">
        <v>99</v>
      </c>
    </row>
    <row r="269" spans="1:14" s="145" customFormat="1" x14ac:dyDescent="0.2">
      <c r="A269" s="143"/>
      <c r="B269" s="122" t="s">
        <v>343</v>
      </c>
      <c r="C269" s="176">
        <v>100000</v>
      </c>
      <c r="D269" s="123">
        <v>10</v>
      </c>
      <c r="E269" s="124"/>
      <c r="F269" s="123"/>
      <c r="G269" s="124"/>
      <c r="H269" s="124"/>
      <c r="I269" s="124"/>
      <c r="J269" s="123"/>
      <c r="K269" s="123"/>
      <c r="L269" s="124"/>
      <c r="M269" s="129">
        <v>54</v>
      </c>
      <c r="N269" s="127" t="s">
        <v>90</v>
      </c>
    </row>
    <row r="270" spans="1:14" s="145" customFormat="1" x14ac:dyDescent="0.2">
      <c r="A270" s="143"/>
      <c r="B270" s="122" t="s">
        <v>344</v>
      </c>
      <c r="C270" s="176">
        <v>1000000</v>
      </c>
      <c r="D270" s="123">
        <v>10</v>
      </c>
      <c r="E270" s="124"/>
      <c r="F270" s="123"/>
      <c r="G270" s="124"/>
      <c r="H270" s="124"/>
      <c r="I270" s="124"/>
      <c r="J270" s="123"/>
      <c r="K270" s="123"/>
      <c r="L270" s="124"/>
      <c r="M270" s="129">
        <v>43.1</v>
      </c>
      <c r="N270" s="127" t="s">
        <v>90</v>
      </c>
    </row>
    <row r="271" spans="1:14" s="145" customFormat="1" x14ac:dyDescent="0.2">
      <c r="A271" s="143"/>
      <c r="B271" s="122" t="s">
        <v>345</v>
      </c>
      <c r="C271" s="176">
        <v>1000000</v>
      </c>
      <c r="D271" s="123">
        <v>100</v>
      </c>
      <c r="E271" s="124"/>
      <c r="F271" s="123"/>
      <c r="G271" s="124"/>
      <c r="H271" s="124"/>
      <c r="I271" s="124"/>
      <c r="J271" s="123"/>
      <c r="K271" s="123"/>
      <c r="L271" s="124"/>
      <c r="M271" s="129">
        <v>1.9</v>
      </c>
      <c r="N271" s="127" t="s">
        <v>99</v>
      </c>
    </row>
    <row r="272" spans="1:14" s="145" customFormat="1" x14ac:dyDescent="0.2">
      <c r="A272" s="143"/>
      <c r="B272" s="122" t="s">
        <v>346</v>
      </c>
      <c r="C272" s="176">
        <v>100000</v>
      </c>
      <c r="D272" s="123">
        <v>100</v>
      </c>
      <c r="E272" s="124"/>
      <c r="F272" s="123"/>
      <c r="G272" s="124"/>
      <c r="H272" s="124"/>
      <c r="I272" s="124"/>
      <c r="J272" s="123"/>
      <c r="K272" s="123"/>
      <c r="L272" s="124"/>
      <c r="M272" s="129">
        <v>18</v>
      </c>
      <c r="N272" s="127" t="s">
        <v>90</v>
      </c>
    </row>
    <row r="273" spans="1:14" s="145" customFormat="1" ht="22.5" customHeight="1" x14ac:dyDescent="0.2">
      <c r="A273" s="143"/>
      <c r="B273" s="122" t="s">
        <v>347</v>
      </c>
      <c r="C273" s="176">
        <v>10000000</v>
      </c>
      <c r="D273" s="123">
        <v>100</v>
      </c>
      <c r="E273" s="124"/>
      <c r="F273" s="123"/>
      <c r="G273" s="124"/>
      <c r="H273" s="124"/>
      <c r="I273" s="124"/>
      <c r="J273" s="123"/>
      <c r="K273" s="123"/>
      <c r="L273" s="124"/>
      <c r="M273" s="129">
        <v>4</v>
      </c>
      <c r="N273" s="127" t="s">
        <v>99</v>
      </c>
    </row>
    <row r="274" spans="1:14" s="145" customFormat="1" x14ac:dyDescent="0.2">
      <c r="A274" s="143"/>
      <c r="B274" s="122" t="s">
        <v>348</v>
      </c>
      <c r="C274" s="176">
        <v>1000000</v>
      </c>
      <c r="D274" s="123">
        <v>100</v>
      </c>
      <c r="E274" s="124"/>
      <c r="F274" s="123"/>
      <c r="G274" s="124"/>
      <c r="H274" s="124"/>
      <c r="I274" s="124"/>
      <c r="J274" s="123"/>
      <c r="K274" s="123"/>
      <c r="L274" s="124"/>
      <c r="M274" s="129">
        <v>35.299999999999997</v>
      </c>
      <c r="N274" s="127" t="s">
        <v>90</v>
      </c>
    </row>
    <row r="275" spans="1:14" ht="14.25" customHeight="1" x14ac:dyDescent="0.2">
      <c r="A275" s="110">
        <v>121</v>
      </c>
      <c r="B275" s="168" t="s">
        <v>349</v>
      </c>
      <c r="C275" s="196">
        <v>10000000</v>
      </c>
      <c r="D275" s="112">
        <v>1000</v>
      </c>
      <c r="E275" s="113">
        <v>10</v>
      </c>
      <c r="F275" s="159"/>
      <c r="G275" s="113">
        <v>0.89</v>
      </c>
      <c r="H275" s="163"/>
      <c r="I275" s="114">
        <v>7</v>
      </c>
      <c r="J275" s="159"/>
      <c r="K275" s="159"/>
      <c r="L275" s="113">
        <v>67</v>
      </c>
      <c r="M275" s="129">
        <v>115.1</v>
      </c>
      <c r="N275" s="127" t="s">
        <v>88</v>
      </c>
    </row>
    <row r="276" spans="1:14" x14ac:dyDescent="0.2">
      <c r="A276" s="110">
        <v>122</v>
      </c>
      <c r="B276" s="168" t="s">
        <v>350</v>
      </c>
      <c r="C276" s="196"/>
      <c r="D276" s="112"/>
      <c r="E276" s="113">
        <v>10</v>
      </c>
      <c r="F276" s="142">
        <v>2</v>
      </c>
      <c r="G276" s="113">
        <v>0.89</v>
      </c>
      <c r="H276" s="113">
        <v>0.1</v>
      </c>
      <c r="I276" s="114">
        <v>7.2</v>
      </c>
      <c r="J276" s="112">
        <v>40</v>
      </c>
      <c r="K276" s="142">
        <v>2</v>
      </c>
      <c r="L276" s="113">
        <v>67</v>
      </c>
      <c r="M276" s="129">
        <v>115.1</v>
      </c>
      <c r="N276" s="127" t="s">
        <v>88</v>
      </c>
    </row>
    <row r="277" spans="1:14" x14ac:dyDescent="0.2">
      <c r="A277" s="110"/>
      <c r="B277" s="122" t="s">
        <v>351</v>
      </c>
      <c r="C277" s="176">
        <v>1000000</v>
      </c>
      <c r="D277" s="123">
        <v>100</v>
      </c>
      <c r="E277" s="113"/>
      <c r="F277" s="142"/>
      <c r="G277" s="113"/>
      <c r="H277" s="113"/>
      <c r="I277" s="114"/>
      <c r="J277" s="112"/>
      <c r="K277" s="142"/>
      <c r="L277" s="113"/>
      <c r="M277" s="129">
        <v>13.6</v>
      </c>
      <c r="N277" s="127" t="s">
        <v>30</v>
      </c>
    </row>
    <row r="278" spans="1:14" x14ac:dyDescent="0.2">
      <c r="A278" s="110"/>
      <c r="B278" s="122" t="s">
        <v>352</v>
      </c>
      <c r="C278" s="176">
        <v>10000000</v>
      </c>
      <c r="D278" s="123">
        <v>1000</v>
      </c>
      <c r="E278" s="113"/>
      <c r="F278" s="142"/>
      <c r="G278" s="113"/>
      <c r="H278" s="113"/>
      <c r="I278" s="114"/>
      <c r="J278" s="112"/>
      <c r="K278" s="142"/>
      <c r="L278" s="113"/>
      <c r="M278" s="129">
        <v>29.3</v>
      </c>
      <c r="N278" s="127" t="s">
        <v>30</v>
      </c>
    </row>
    <row r="279" spans="1:14" x14ac:dyDescent="0.2">
      <c r="A279" s="110"/>
      <c r="B279" s="122" t="s">
        <v>353</v>
      </c>
      <c r="C279" s="176">
        <v>10000000</v>
      </c>
      <c r="D279" s="123">
        <v>100000</v>
      </c>
      <c r="E279" s="113"/>
      <c r="F279" s="142"/>
      <c r="G279" s="113"/>
      <c r="H279" s="113"/>
      <c r="I279" s="114"/>
      <c r="J279" s="112"/>
      <c r="K279" s="142"/>
      <c r="L279" s="113"/>
      <c r="M279" s="129">
        <v>27</v>
      </c>
      <c r="N279" s="127" t="s">
        <v>99</v>
      </c>
    </row>
    <row r="280" spans="1:14" x14ac:dyDescent="0.2">
      <c r="A280" s="110"/>
      <c r="B280" s="122" t="s">
        <v>354</v>
      </c>
      <c r="C280" s="176">
        <v>10000000</v>
      </c>
      <c r="D280" s="123">
        <v>1000</v>
      </c>
      <c r="E280" s="113"/>
      <c r="F280" s="142"/>
      <c r="G280" s="113"/>
      <c r="H280" s="113"/>
      <c r="I280" s="114"/>
      <c r="J280" s="112"/>
      <c r="K280" s="142"/>
      <c r="L280" s="113"/>
      <c r="M280" s="129">
        <v>50</v>
      </c>
      <c r="N280" s="127" t="s">
        <v>30</v>
      </c>
    </row>
    <row r="281" spans="1:14" x14ac:dyDescent="0.2">
      <c r="A281" s="110"/>
      <c r="B281" s="122" t="s">
        <v>355</v>
      </c>
      <c r="C281" s="176">
        <v>1000000</v>
      </c>
      <c r="D281" s="123">
        <v>1000</v>
      </c>
      <c r="E281" s="113"/>
      <c r="F281" s="142"/>
      <c r="G281" s="113"/>
      <c r="H281" s="113"/>
      <c r="I281" s="114"/>
      <c r="J281" s="112"/>
      <c r="K281" s="142"/>
      <c r="L281" s="113"/>
      <c r="M281" s="129">
        <v>129.19999999999999</v>
      </c>
      <c r="N281" s="127" t="s">
        <v>88</v>
      </c>
    </row>
    <row r="282" spans="1:14" x14ac:dyDescent="0.2">
      <c r="A282" s="110"/>
      <c r="B282" s="122" t="s">
        <v>356</v>
      </c>
      <c r="C282" s="176">
        <v>1000000</v>
      </c>
      <c r="D282" s="123">
        <v>100</v>
      </c>
      <c r="E282" s="113"/>
      <c r="F282" s="142"/>
      <c r="G282" s="113"/>
      <c r="H282" s="113"/>
      <c r="I282" s="114"/>
      <c r="J282" s="112"/>
      <c r="K282" s="142"/>
      <c r="L282" s="113"/>
      <c r="M282" s="129">
        <v>40.1</v>
      </c>
      <c r="N282" s="127" t="s">
        <v>90</v>
      </c>
    </row>
    <row r="283" spans="1:14" x14ac:dyDescent="0.2">
      <c r="A283" s="110">
        <v>123</v>
      </c>
      <c r="B283" s="111" t="s">
        <v>357</v>
      </c>
      <c r="C283" s="196">
        <v>100000</v>
      </c>
      <c r="D283" s="112">
        <v>100</v>
      </c>
      <c r="E283" s="113">
        <v>10</v>
      </c>
      <c r="F283" s="112">
        <v>20</v>
      </c>
      <c r="G283" s="113">
        <v>0.73</v>
      </c>
      <c r="H283" s="113">
        <v>0.2</v>
      </c>
      <c r="I283" s="115">
        <v>10</v>
      </c>
      <c r="J283" s="112">
        <v>30</v>
      </c>
      <c r="K283" s="112">
        <v>20</v>
      </c>
      <c r="L283" s="113">
        <v>590</v>
      </c>
      <c r="M283" s="116">
        <v>9.6</v>
      </c>
      <c r="N283" s="117" t="s">
        <v>88</v>
      </c>
    </row>
    <row r="284" spans="1:14" x14ac:dyDescent="0.2">
      <c r="A284" s="110"/>
      <c r="B284" s="122" t="s">
        <v>358</v>
      </c>
      <c r="C284" s="176">
        <v>100000</v>
      </c>
      <c r="D284" s="123">
        <v>10</v>
      </c>
      <c r="E284" s="113"/>
      <c r="F284" s="112"/>
      <c r="G284" s="113"/>
      <c r="H284" s="113"/>
      <c r="I284" s="113"/>
      <c r="J284" s="112"/>
      <c r="K284" s="112"/>
      <c r="L284" s="113"/>
      <c r="M284" s="129">
        <v>10.5</v>
      </c>
      <c r="N284" s="127" t="s">
        <v>30</v>
      </c>
    </row>
    <row r="285" spans="1:14" x14ac:dyDescent="0.2">
      <c r="A285" s="110"/>
      <c r="B285" s="122" t="s">
        <v>359</v>
      </c>
      <c r="C285" s="176">
        <v>1000000</v>
      </c>
      <c r="D285" s="123">
        <v>10</v>
      </c>
      <c r="E285" s="113"/>
      <c r="F285" s="112"/>
      <c r="G285" s="113"/>
      <c r="H285" s="113"/>
      <c r="I285" s="113"/>
      <c r="J285" s="112"/>
      <c r="K285" s="112"/>
      <c r="L285" s="113"/>
      <c r="M285" s="129">
        <v>2.1</v>
      </c>
      <c r="N285" s="127" t="s">
        <v>99</v>
      </c>
    </row>
    <row r="286" spans="1:14" x14ac:dyDescent="0.2">
      <c r="A286" s="110"/>
      <c r="B286" s="122" t="s">
        <v>360</v>
      </c>
      <c r="C286" s="176">
        <v>1000000</v>
      </c>
      <c r="D286" s="123">
        <v>10</v>
      </c>
      <c r="E286" s="113"/>
      <c r="F286" s="112"/>
      <c r="G286" s="113"/>
      <c r="H286" s="113"/>
      <c r="I286" s="113"/>
      <c r="J286" s="112"/>
      <c r="K286" s="112"/>
      <c r="L286" s="113"/>
      <c r="M286" s="129">
        <v>59.1</v>
      </c>
      <c r="N286" s="127" t="s">
        <v>90</v>
      </c>
    </row>
    <row r="287" spans="1:14" ht="22.5" customHeight="1" x14ac:dyDescent="0.2">
      <c r="A287" s="110"/>
      <c r="B287" s="122" t="s">
        <v>361</v>
      </c>
      <c r="C287" s="176">
        <v>1000000</v>
      </c>
      <c r="D287" s="123">
        <v>10</v>
      </c>
      <c r="E287" s="113"/>
      <c r="F287" s="112"/>
      <c r="G287" s="113"/>
      <c r="H287" s="113"/>
      <c r="I287" s="113"/>
      <c r="J287" s="112"/>
      <c r="K287" s="112"/>
      <c r="L287" s="113"/>
      <c r="M287" s="129">
        <v>32.1</v>
      </c>
      <c r="N287" s="127" t="s">
        <v>90</v>
      </c>
    </row>
    <row r="288" spans="1:14" x14ac:dyDescent="0.2">
      <c r="A288" s="110"/>
      <c r="B288" s="122" t="s">
        <v>362</v>
      </c>
      <c r="C288" s="176">
        <v>1000000</v>
      </c>
      <c r="D288" s="123">
        <v>10</v>
      </c>
      <c r="E288" s="113"/>
      <c r="F288" s="112"/>
      <c r="G288" s="113"/>
      <c r="H288" s="113"/>
      <c r="I288" s="113"/>
      <c r="J288" s="112"/>
      <c r="K288" s="112"/>
      <c r="L288" s="113"/>
      <c r="M288" s="129">
        <v>16</v>
      </c>
      <c r="N288" s="127" t="s">
        <v>90</v>
      </c>
    </row>
    <row r="289" spans="1:14" x14ac:dyDescent="0.2">
      <c r="A289" s="110"/>
      <c r="B289" s="122" t="s">
        <v>363</v>
      </c>
      <c r="C289" s="176">
        <v>100000</v>
      </c>
      <c r="D289" s="123">
        <v>10</v>
      </c>
      <c r="E289" s="113"/>
      <c r="F289" s="112"/>
      <c r="G289" s="113"/>
      <c r="H289" s="113"/>
      <c r="I289" s="113"/>
      <c r="J289" s="112"/>
      <c r="K289" s="112"/>
      <c r="L289" s="113"/>
      <c r="M289" s="129">
        <v>60</v>
      </c>
      <c r="N289" s="127" t="s">
        <v>90</v>
      </c>
    </row>
    <row r="290" spans="1:14" x14ac:dyDescent="0.2">
      <c r="A290" s="110"/>
      <c r="B290" s="122" t="s">
        <v>364</v>
      </c>
      <c r="C290" s="176">
        <v>10000000</v>
      </c>
      <c r="D290" s="123">
        <v>100</v>
      </c>
      <c r="E290" s="113"/>
      <c r="F290" s="112"/>
      <c r="G290" s="113"/>
      <c r="H290" s="113"/>
      <c r="I290" s="113"/>
      <c r="J290" s="112"/>
      <c r="K290" s="112"/>
      <c r="L290" s="113"/>
      <c r="M290" s="129">
        <v>2.8</v>
      </c>
      <c r="N290" s="127" t="s">
        <v>99</v>
      </c>
    </row>
    <row r="291" spans="1:14" x14ac:dyDescent="0.2">
      <c r="A291" s="110"/>
      <c r="B291" s="122" t="s">
        <v>365</v>
      </c>
      <c r="C291" s="176">
        <v>1000000</v>
      </c>
      <c r="D291" s="123">
        <v>10</v>
      </c>
      <c r="E291" s="113"/>
      <c r="F291" s="112"/>
      <c r="G291" s="113"/>
      <c r="H291" s="113"/>
      <c r="I291" s="113"/>
      <c r="J291" s="112"/>
      <c r="K291" s="112"/>
      <c r="L291" s="113"/>
      <c r="M291" s="129">
        <v>5</v>
      </c>
      <c r="N291" s="127" t="s">
        <v>99</v>
      </c>
    </row>
    <row r="292" spans="1:14" x14ac:dyDescent="0.2">
      <c r="A292" s="110"/>
      <c r="B292" s="122" t="s">
        <v>366</v>
      </c>
      <c r="C292" s="176">
        <v>10000000</v>
      </c>
      <c r="D292" s="123">
        <v>1000</v>
      </c>
      <c r="E292" s="113"/>
      <c r="F292" s="112"/>
      <c r="G292" s="113"/>
      <c r="H292" s="113"/>
      <c r="I292" s="113"/>
      <c r="J292" s="112"/>
      <c r="K292" s="112"/>
      <c r="L292" s="113"/>
      <c r="M292" s="129">
        <v>38.5</v>
      </c>
      <c r="N292" s="127" t="s">
        <v>99</v>
      </c>
    </row>
    <row r="293" spans="1:14" x14ac:dyDescent="0.2">
      <c r="A293" s="110"/>
      <c r="B293" s="122" t="s">
        <v>367</v>
      </c>
      <c r="C293" s="176">
        <v>1000000</v>
      </c>
      <c r="D293" s="123">
        <v>10</v>
      </c>
      <c r="E293" s="113"/>
      <c r="F293" s="112"/>
      <c r="G293" s="113"/>
      <c r="H293" s="113"/>
      <c r="I293" s="113"/>
      <c r="J293" s="112"/>
      <c r="K293" s="112"/>
      <c r="L293" s="113"/>
      <c r="M293" s="129">
        <v>15.9</v>
      </c>
      <c r="N293" s="127" t="s">
        <v>90</v>
      </c>
    </row>
    <row r="294" spans="1:14" ht="15.75" customHeight="1" x14ac:dyDescent="0.2">
      <c r="A294" s="110">
        <v>124</v>
      </c>
      <c r="B294" s="111" t="s">
        <v>368</v>
      </c>
      <c r="C294" s="196">
        <v>10000</v>
      </c>
      <c r="D294" s="112">
        <v>100</v>
      </c>
      <c r="E294" s="113">
        <v>10</v>
      </c>
      <c r="F294" s="112">
        <v>100</v>
      </c>
      <c r="G294" s="113">
        <v>0.5</v>
      </c>
      <c r="I294" s="115">
        <v>10</v>
      </c>
      <c r="J294" s="112">
        <v>100</v>
      </c>
      <c r="K294" s="112">
        <v>100</v>
      </c>
      <c r="L294" s="113">
        <v>1400</v>
      </c>
      <c r="M294" s="116">
        <v>2.7</v>
      </c>
      <c r="N294" s="117" t="s">
        <v>88</v>
      </c>
    </row>
    <row r="295" spans="1:14" x14ac:dyDescent="0.2">
      <c r="A295" s="110">
        <v>125</v>
      </c>
      <c r="B295" s="111" t="s">
        <v>369</v>
      </c>
      <c r="C295" s="196">
        <v>1000000</v>
      </c>
      <c r="D295" s="112">
        <v>10</v>
      </c>
      <c r="E295" s="114">
        <v>1</v>
      </c>
      <c r="F295" s="112">
        <v>0.5</v>
      </c>
      <c r="G295" s="119">
        <v>0.5</v>
      </c>
      <c r="H295" s="113">
        <v>0.04</v>
      </c>
      <c r="I295" s="140">
        <v>1</v>
      </c>
      <c r="J295" s="142">
        <v>5</v>
      </c>
      <c r="K295" s="112">
        <v>0.5</v>
      </c>
      <c r="L295" s="113">
        <v>15</v>
      </c>
      <c r="M295" s="116">
        <v>60.3</v>
      </c>
      <c r="N295" s="117" t="s">
        <v>88</v>
      </c>
    </row>
    <row r="296" spans="1:14" x14ac:dyDescent="0.2">
      <c r="A296" s="110">
        <v>126</v>
      </c>
      <c r="B296" s="168" t="s">
        <v>370</v>
      </c>
      <c r="C296" s="196">
        <v>1000000</v>
      </c>
      <c r="D296" s="112">
        <v>100</v>
      </c>
      <c r="E296" s="113">
        <v>10</v>
      </c>
      <c r="F296" s="112">
        <v>0.8</v>
      </c>
      <c r="G296" s="113">
        <v>0.54</v>
      </c>
      <c r="H296" s="113">
        <v>0.08</v>
      </c>
      <c r="I296" s="114">
        <v>2.1</v>
      </c>
      <c r="J296" s="112">
        <v>20</v>
      </c>
      <c r="K296" s="112">
        <v>30</v>
      </c>
      <c r="L296" s="113">
        <v>18</v>
      </c>
      <c r="M296" s="116">
        <v>2.8</v>
      </c>
      <c r="N296" s="117" t="s">
        <v>30</v>
      </c>
    </row>
    <row r="297" spans="1:14" x14ac:dyDescent="0.2">
      <c r="A297" s="110"/>
      <c r="B297" s="122" t="s">
        <v>371</v>
      </c>
      <c r="C297" s="176">
        <v>100000</v>
      </c>
      <c r="D297" s="123">
        <v>10</v>
      </c>
      <c r="E297" s="113"/>
      <c r="F297" s="112"/>
      <c r="G297" s="113"/>
      <c r="H297" s="113"/>
      <c r="I297" s="114"/>
      <c r="J297" s="112"/>
      <c r="K297" s="112"/>
      <c r="L297" s="113"/>
      <c r="M297" s="129">
        <v>12.4</v>
      </c>
      <c r="N297" s="127" t="s">
        <v>88</v>
      </c>
    </row>
    <row r="298" spans="1:14" x14ac:dyDescent="0.2">
      <c r="A298" s="110"/>
      <c r="B298" s="122" t="s">
        <v>372</v>
      </c>
      <c r="C298" s="176">
        <v>100000</v>
      </c>
      <c r="D298" s="123">
        <v>10</v>
      </c>
      <c r="E298" s="113"/>
      <c r="F298" s="112"/>
      <c r="G298" s="113"/>
      <c r="H298" s="113"/>
      <c r="I298" s="114"/>
      <c r="J298" s="112"/>
      <c r="K298" s="112"/>
      <c r="L298" s="113"/>
      <c r="M298" s="129">
        <v>19</v>
      </c>
      <c r="N298" s="127" t="s">
        <v>90</v>
      </c>
    </row>
    <row r="299" spans="1:14" x14ac:dyDescent="0.2">
      <c r="A299" s="110"/>
      <c r="B299" s="122" t="s">
        <v>373</v>
      </c>
      <c r="C299" s="176">
        <v>1000000</v>
      </c>
      <c r="D299" s="123">
        <v>10</v>
      </c>
      <c r="E299" s="113"/>
      <c r="F299" s="112"/>
      <c r="G299" s="113"/>
      <c r="H299" s="113"/>
      <c r="I299" s="114"/>
      <c r="J299" s="112"/>
      <c r="K299" s="112"/>
      <c r="L299" s="113"/>
      <c r="M299" s="129">
        <v>3.9</v>
      </c>
      <c r="N299" s="127" t="s">
        <v>88</v>
      </c>
    </row>
    <row r="300" spans="1:14" x14ac:dyDescent="0.2">
      <c r="A300" s="110"/>
      <c r="B300" s="122" t="s">
        <v>374</v>
      </c>
      <c r="C300" s="176">
        <v>100000</v>
      </c>
      <c r="D300" s="123">
        <v>10</v>
      </c>
      <c r="E300" s="113"/>
      <c r="F300" s="112"/>
      <c r="G300" s="113"/>
      <c r="H300" s="113"/>
      <c r="I300" s="114"/>
      <c r="J300" s="112"/>
      <c r="K300" s="112"/>
      <c r="L300" s="113"/>
      <c r="M300" s="129">
        <v>9</v>
      </c>
      <c r="N300" s="127" t="s">
        <v>99</v>
      </c>
    </row>
    <row r="301" spans="1:14" x14ac:dyDescent="0.2">
      <c r="A301" s="110"/>
      <c r="B301" s="122" t="s">
        <v>375</v>
      </c>
      <c r="C301" s="176">
        <v>1000000</v>
      </c>
      <c r="D301" s="123">
        <v>10</v>
      </c>
      <c r="E301" s="113"/>
      <c r="F301" s="112"/>
      <c r="G301" s="113"/>
      <c r="H301" s="113"/>
      <c r="I301" s="114"/>
      <c r="J301" s="112"/>
      <c r="K301" s="112"/>
      <c r="L301" s="113"/>
      <c r="M301" s="129">
        <v>4.3</v>
      </c>
      <c r="N301" s="127" t="s">
        <v>99</v>
      </c>
    </row>
    <row r="302" spans="1:14" x14ac:dyDescent="0.2">
      <c r="A302" s="110"/>
      <c r="B302" s="122" t="s">
        <v>376</v>
      </c>
      <c r="C302" s="176">
        <v>100000</v>
      </c>
      <c r="D302" s="123">
        <v>10</v>
      </c>
      <c r="E302" s="113"/>
      <c r="F302" s="112"/>
      <c r="G302" s="113"/>
      <c r="H302" s="113"/>
      <c r="I302" s="114"/>
      <c r="J302" s="112"/>
      <c r="K302" s="112"/>
      <c r="L302" s="113"/>
      <c r="M302" s="129">
        <v>40</v>
      </c>
      <c r="N302" s="127" t="s">
        <v>90</v>
      </c>
    </row>
    <row r="303" spans="1:14" x14ac:dyDescent="0.2">
      <c r="A303" s="110"/>
      <c r="B303" s="122" t="s">
        <v>377</v>
      </c>
      <c r="C303" s="176">
        <v>1000000</v>
      </c>
      <c r="D303" s="123">
        <v>10</v>
      </c>
      <c r="E303" s="113"/>
      <c r="F303" s="112"/>
      <c r="G303" s="113"/>
      <c r="H303" s="113"/>
      <c r="I303" s="114"/>
      <c r="J303" s="112"/>
      <c r="K303" s="112"/>
      <c r="L303" s="113"/>
      <c r="M303" s="129">
        <v>23</v>
      </c>
      <c r="N303" s="127" t="s">
        <v>90</v>
      </c>
    </row>
    <row r="304" spans="1:14" ht="21" customHeight="1" x14ac:dyDescent="0.2">
      <c r="A304" s="110"/>
      <c r="B304" s="122" t="s">
        <v>378</v>
      </c>
      <c r="C304" s="176">
        <v>10000000</v>
      </c>
      <c r="D304" s="123">
        <v>100</v>
      </c>
      <c r="E304" s="113"/>
      <c r="F304" s="112"/>
      <c r="G304" s="113"/>
      <c r="H304" s="113"/>
      <c r="I304" s="114"/>
      <c r="J304" s="112"/>
      <c r="K304" s="112"/>
      <c r="L304" s="113"/>
      <c r="M304" s="129">
        <v>2.5</v>
      </c>
      <c r="N304" s="127" t="s">
        <v>99</v>
      </c>
    </row>
    <row r="305" spans="1:14" x14ac:dyDescent="0.2">
      <c r="A305" s="110"/>
      <c r="B305" s="122" t="s">
        <v>379</v>
      </c>
      <c r="C305" s="176">
        <v>1000000</v>
      </c>
      <c r="D305" s="123">
        <v>10</v>
      </c>
      <c r="E305" s="113"/>
      <c r="F305" s="112"/>
      <c r="G305" s="113"/>
      <c r="H305" s="113"/>
      <c r="I305" s="114"/>
      <c r="J305" s="112"/>
      <c r="K305" s="112"/>
      <c r="L305" s="113"/>
      <c r="M305" s="129">
        <v>16.8</v>
      </c>
      <c r="N305" s="127" t="s">
        <v>88</v>
      </c>
    </row>
    <row r="306" spans="1:14" x14ac:dyDescent="0.2">
      <c r="A306" s="110"/>
      <c r="B306" s="122" t="s">
        <v>380</v>
      </c>
      <c r="C306" s="176">
        <v>1000000</v>
      </c>
      <c r="D306" s="123">
        <v>100</v>
      </c>
      <c r="E306" s="113"/>
      <c r="F306" s="112"/>
      <c r="G306" s="113"/>
      <c r="H306" s="113"/>
      <c r="I306" s="114"/>
      <c r="J306" s="112"/>
      <c r="K306" s="112"/>
      <c r="L306" s="113"/>
      <c r="M306" s="129">
        <v>154</v>
      </c>
      <c r="N306" s="127" t="s">
        <v>30</v>
      </c>
    </row>
    <row r="307" spans="1:14" x14ac:dyDescent="0.2">
      <c r="A307" s="110"/>
      <c r="B307" s="122" t="s">
        <v>381</v>
      </c>
      <c r="C307" s="176">
        <v>1000000</v>
      </c>
      <c r="D307" s="123">
        <v>1000</v>
      </c>
      <c r="E307" s="113"/>
      <c r="F307" s="112"/>
      <c r="G307" s="113"/>
      <c r="H307" s="113"/>
      <c r="I307" s="114"/>
      <c r="J307" s="112"/>
      <c r="K307" s="112"/>
      <c r="L307" s="113"/>
      <c r="M307" s="126">
        <v>12000000000000</v>
      </c>
      <c r="N307" s="127" t="s">
        <v>30</v>
      </c>
    </row>
    <row r="308" spans="1:14" ht="15" customHeight="1" x14ac:dyDescent="0.2">
      <c r="A308" s="110">
        <v>127</v>
      </c>
      <c r="B308" s="168" t="s">
        <v>382</v>
      </c>
      <c r="C308" s="196">
        <v>10000000</v>
      </c>
      <c r="D308" s="112">
        <v>100</v>
      </c>
      <c r="E308" s="113">
        <v>10</v>
      </c>
      <c r="F308" s="112">
        <v>10</v>
      </c>
      <c r="G308" s="114">
        <v>2.1</v>
      </c>
      <c r="H308" s="113">
        <v>7.0000000000000001E-3</v>
      </c>
      <c r="I308" s="113">
        <v>14</v>
      </c>
      <c r="J308" s="112">
        <v>90</v>
      </c>
      <c r="K308" s="112">
        <v>10</v>
      </c>
      <c r="L308" s="113">
        <v>160</v>
      </c>
      <c r="M308" s="116">
        <v>119.7</v>
      </c>
      <c r="N308" s="117" t="s">
        <v>88</v>
      </c>
    </row>
    <row r="309" spans="1:14" x14ac:dyDescent="0.2">
      <c r="A309" s="110">
        <v>128</v>
      </c>
      <c r="B309" s="111" t="s">
        <v>383</v>
      </c>
      <c r="C309" s="196">
        <v>10000000</v>
      </c>
      <c r="D309" s="112">
        <v>1000</v>
      </c>
      <c r="E309" s="113">
        <v>100</v>
      </c>
      <c r="F309" s="112">
        <v>60</v>
      </c>
      <c r="G309" s="119">
        <v>60</v>
      </c>
      <c r="H309" s="113">
        <v>0.02</v>
      </c>
      <c r="I309" s="113">
        <v>95</v>
      </c>
      <c r="J309" s="112">
        <v>1000</v>
      </c>
      <c r="K309" s="112">
        <v>60</v>
      </c>
      <c r="L309" s="113">
        <v>18000</v>
      </c>
      <c r="M309" s="116">
        <v>57.4</v>
      </c>
      <c r="N309" s="117" t="s">
        <v>88</v>
      </c>
    </row>
    <row r="310" spans="1:14" x14ac:dyDescent="0.2">
      <c r="A310" s="110">
        <v>129</v>
      </c>
      <c r="B310" s="168" t="s">
        <v>384</v>
      </c>
      <c r="C310" s="196">
        <v>1000000</v>
      </c>
      <c r="D310" s="112">
        <v>1000</v>
      </c>
      <c r="E310" s="113">
        <v>100</v>
      </c>
      <c r="F310" s="112">
        <v>1000</v>
      </c>
      <c r="G310" s="113">
        <v>48</v>
      </c>
      <c r="H310" s="113"/>
      <c r="I310" s="115">
        <v>100</v>
      </c>
      <c r="J310" s="112">
        <v>1000</v>
      </c>
      <c r="K310" s="112">
        <v>1000</v>
      </c>
      <c r="L310" s="113">
        <v>910000</v>
      </c>
      <c r="M310" s="116">
        <v>9.4</v>
      </c>
      <c r="N310" s="117" t="s">
        <v>99</v>
      </c>
    </row>
    <row r="311" spans="1:14" x14ac:dyDescent="0.2">
      <c r="A311" s="110">
        <v>130</v>
      </c>
      <c r="B311" s="168" t="s">
        <v>385</v>
      </c>
      <c r="C311" s="196">
        <v>10000000</v>
      </c>
      <c r="D311" s="112">
        <v>1000</v>
      </c>
      <c r="E311" s="113">
        <v>100</v>
      </c>
      <c r="F311" s="112">
        <v>20</v>
      </c>
      <c r="G311" s="113">
        <v>43</v>
      </c>
      <c r="I311" s="113">
        <v>130</v>
      </c>
      <c r="J311" s="112">
        <v>1000</v>
      </c>
      <c r="K311" s="112">
        <v>50</v>
      </c>
      <c r="L311" s="113">
        <v>3300</v>
      </c>
      <c r="M311" s="120">
        <v>109</v>
      </c>
      <c r="N311" s="117" t="s">
        <v>88</v>
      </c>
    </row>
    <row r="312" spans="1:14" x14ac:dyDescent="0.2">
      <c r="A312" s="110">
        <v>131</v>
      </c>
      <c r="B312" s="168" t="s">
        <v>386</v>
      </c>
      <c r="C312" s="196">
        <v>1000000</v>
      </c>
      <c r="D312" s="112">
        <v>100</v>
      </c>
      <c r="E312" s="161">
        <v>10</v>
      </c>
      <c r="F312" s="112">
        <v>100</v>
      </c>
      <c r="G312" s="114">
        <v>4.3</v>
      </c>
      <c r="I312" s="115">
        <v>100</v>
      </c>
      <c r="J312" s="112">
        <v>100</v>
      </c>
      <c r="K312" s="112">
        <v>100</v>
      </c>
      <c r="L312" s="113">
        <v>690000</v>
      </c>
      <c r="M312" s="116">
        <v>69.599999999999994</v>
      </c>
      <c r="N312" s="117" t="s">
        <v>90</v>
      </c>
    </row>
    <row r="313" spans="1:14" x14ac:dyDescent="0.2">
      <c r="A313" s="110">
        <v>132</v>
      </c>
      <c r="B313" s="168" t="s">
        <v>387</v>
      </c>
      <c r="C313" s="196">
        <v>1000000</v>
      </c>
      <c r="D313" s="112">
        <v>1000</v>
      </c>
      <c r="E313" s="113">
        <v>10</v>
      </c>
      <c r="F313" s="112">
        <v>20</v>
      </c>
      <c r="G313" s="114">
        <v>3.4</v>
      </c>
      <c r="H313" s="114">
        <v>2</v>
      </c>
      <c r="I313" s="115">
        <v>10</v>
      </c>
      <c r="J313" s="112">
        <v>100</v>
      </c>
      <c r="K313" s="112">
        <v>20</v>
      </c>
      <c r="L313" s="113">
        <v>780</v>
      </c>
      <c r="M313" s="120">
        <v>33.6</v>
      </c>
      <c r="N313" s="117" t="s">
        <v>88</v>
      </c>
    </row>
    <row r="314" spans="1:14" x14ac:dyDescent="0.2">
      <c r="A314" s="110">
        <v>133</v>
      </c>
      <c r="B314" s="168" t="s">
        <v>388</v>
      </c>
      <c r="C314" s="196">
        <v>100000</v>
      </c>
      <c r="D314" s="112">
        <v>100</v>
      </c>
      <c r="E314" s="113">
        <v>10</v>
      </c>
      <c r="F314" s="112">
        <v>100</v>
      </c>
      <c r="G314" s="113">
        <v>0.56999999999999995</v>
      </c>
      <c r="I314" s="115">
        <v>10</v>
      </c>
      <c r="J314" s="112">
        <v>100</v>
      </c>
      <c r="K314" s="112">
        <v>100</v>
      </c>
      <c r="L314" s="113">
        <v>250000</v>
      </c>
      <c r="M314" s="116">
        <v>25</v>
      </c>
      <c r="N314" s="117" t="s">
        <v>90</v>
      </c>
    </row>
    <row r="315" spans="1:14" x14ac:dyDescent="0.2">
      <c r="A315" s="110"/>
      <c r="B315" s="168" t="s">
        <v>389</v>
      </c>
      <c r="C315" s="196">
        <v>1000000</v>
      </c>
      <c r="D315" s="112">
        <v>10</v>
      </c>
      <c r="E315" s="113"/>
      <c r="F315" s="112"/>
      <c r="G315" s="113">
        <v>0.16</v>
      </c>
      <c r="I315" s="140">
        <v>1</v>
      </c>
      <c r="J315" s="112"/>
      <c r="K315" s="112"/>
      <c r="L315" s="113">
        <v>970</v>
      </c>
      <c r="M315" s="116">
        <v>30</v>
      </c>
      <c r="N315" s="117" t="s">
        <v>99</v>
      </c>
    </row>
    <row r="316" spans="1:14" x14ac:dyDescent="0.2">
      <c r="A316" s="110">
        <v>134</v>
      </c>
      <c r="B316" s="168" t="s">
        <v>861</v>
      </c>
      <c r="C316" s="198"/>
      <c r="D316" s="159"/>
      <c r="E316" s="162">
        <v>1</v>
      </c>
      <c r="F316" s="112">
        <v>10</v>
      </c>
      <c r="G316" s="113"/>
      <c r="I316" s="113"/>
      <c r="J316" s="112">
        <v>10</v>
      </c>
      <c r="K316" s="112">
        <v>10</v>
      </c>
      <c r="L316" s="113"/>
      <c r="M316" s="116">
        <v>30</v>
      </c>
      <c r="N316" s="117" t="s">
        <v>99</v>
      </c>
    </row>
    <row r="317" spans="1:14" x14ac:dyDescent="0.2">
      <c r="A317" s="110">
        <v>135</v>
      </c>
      <c r="B317" s="168" t="s">
        <v>390</v>
      </c>
      <c r="C317" s="196">
        <v>10000000</v>
      </c>
      <c r="D317" s="112">
        <v>100</v>
      </c>
      <c r="E317" s="162">
        <v>1</v>
      </c>
      <c r="F317" s="112">
        <v>100</v>
      </c>
      <c r="G317" s="113">
        <v>8.6999999999999994E-2</v>
      </c>
      <c r="I317" s="140">
        <v>1</v>
      </c>
      <c r="J317" s="112">
        <v>100</v>
      </c>
      <c r="K317" s="112">
        <v>100</v>
      </c>
      <c r="L317" s="113">
        <v>210</v>
      </c>
      <c r="M317" s="116">
        <v>76.3</v>
      </c>
      <c r="N317" s="117" t="s">
        <v>99</v>
      </c>
    </row>
    <row r="318" spans="1:14" x14ac:dyDescent="0.2">
      <c r="A318" s="110">
        <v>136</v>
      </c>
      <c r="B318" s="111" t="s">
        <v>391</v>
      </c>
      <c r="C318" s="196">
        <v>100000</v>
      </c>
      <c r="D318" s="112">
        <v>10</v>
      </c>
      <c r="E318" s="162">
        <v>1</v>
      </c>
      <c r="F318" s="112">
        <v>10</v>
      </c>
      <c r="G318" s="113">
        <v>0.24</v>
      </c>
      <c r="I318" s="140">
        <v>1</v>
      </c>
      <c r="J318" s="112">
        <v>10</v>
      </c>
      <c r="K318" s="112">
        <v>10</v>
      </c>
      <c r="L318" s="113">
        <v>210000</v>
      </c>
      <c r="M318" s="116">
        <v>12.5</v>
      </c>
      <c r="N318" s="117" t="s">
        <v>90</v>
      </c>
    </row>
    <row r="319" spans="1:14" x14ac:dyDescent="0.2">
      <c r="A319" s="110"/>
      <c r="B319" s="111" t="s">
        <v>392</v>
      </c>
      <c r="C319" s="196">
        <v>100000</v>
      </c>
      <c r="D319" s="112">
        <v>10</v>
      </c>
      <c r="E319" s="162"/>
      <c r="F319" s="112"/>
      <c r="G319" s="113">
        <v>9.4E-2</v>
      </c>
      <c r="I319" s="140">
        <v>1</v>
      </c>
      <c r="J319" s="112"/>
      <c r="K319" s="112"/>
      <c r="L319" s="113">
        <v>20000</v>
      </c>
      <c r="M319" s="116">
        <v>55.4</v>
      </c>
      <c r="N319" s="117" t="s">
        <v>90</v>
      </c>
    </row>
    <row r="320" spans="1:14" x14ac:dyDescent="0.2">
      <c r="A320" s="110">
        <v>137</v>
      </c>
      <c r="B320" s="111" t="s">
        <v>393</v>
      </c>
      <c r="C320" s="198"/>
      <c r="D320" s="159"/>
      <c r="E320" s="162">
        <v>1</v>
      </c>
      <c r="F320" s="112">
        <v>10</v>
      </c>
      <c r="G320" s="113"/>
      <c r="I320" s="113"/>
      <c r="J320" s="112">
        <v>10</v>
      </c>
      <c r="K320" s="112">
        <v>10</v>
      </c>
      <c r="L320" s="113"/>
      <c r="M320" s="116">
        <v>55.4</v>
      </c>
      <c r="N320" s="117" t="s">
        <v>90</v>
      </c>
    </row>
    <row r="321" spans="1:14" x14ac:dyDescent="0.2">
      <c r="A321" s="110">
        <v>138</v>
      </c>
      <c r="B321" s="111" t="s">
        <v>394</v>
      </c>
      <c r="C321" s="196">
        <v>1000000</v>
      </c>
      <c r="D321" s="112">
        <v>10</v>
      </c>
      <c r="E321" s="162">
        <v>1</v>
      </c>
      <c r="F321" s="112">
        <v>10</v>
      </c>
      <c r="G321" s="113">
        <v>0.27</v>
      </c>
      <c r="I321" s="140">
        <v>1</v>
      </c>
      <c r="J321" s="112">
        <v>10</v>
      </c>
      <c r="K321" s="112">
        <v>10</v>
      </c>
      <c r="L321" s="113">
        <v>70000</v>
      </c>
      <c r="M321" s="116">
        <v>41.8</v>
      </c>
      <c r="N321" s="117" t="s">
        <v>90</v>
      </c>
    </row>
    <row r="322" spans="1:14" ht="18.75" customHeight="1" x14ac:dyDescent="0.2">
      <c r="A322" s="110"/>
      <c r="B322" s="122" t="s">
        <v>865</v>
      </c>
      <c r="C322" s="176">
        <v>100000</v>
      </c>
      <c r="D322" s="123">
        <v>10</v>
      </c>
      <c r="E322" s="162"/>
      <c r="F322" s="112"/>
      <c r="G322" s="113"/>
      <c r="H322" s="113"/>
      <c r="I322" s="113"/>
      <c r="J322" s="112"/>
      <c r="K322" s="112"/>
      <c r="L322" s="113"/>
      <c r="M322" s="129">
        <v>1.4</v>
      </c>
      <c r="N322" s="127" t="s">
        <v>99</v>
      </c>
    </row>
    <row r="323" spans="1:14" x14ac:dyDescent="0.2">
      <c r="A323" s="110"/>
      <c r="B323" s="122" t="s">
        <v>866</v>
      </c>
      <c r="C323" s="176">
        <v>100000</v>
      </c>
      <c r="D323" s="123">
        <v>10</v>
      </c>
      <c r="E323" s="162"/>
      <c r="F323" s="112"/>
      <c r="G323" s="113"/>
      <c r="H323" s="113"/>
      <c r="I323" s="113"/>
      <c r="J323" s="112"/>
      <c r="K323" s="112"/>
      <c r="L323" s="113"/>
      <c r="M323" s="129">
        <v>53</v>
      </c>
      <c r="N323" s="127" t="s">
        <v>90</v>
      </c>
    </row>
    <row r="324" spans="1:14" x14ac:dyDescent="0.2">
      <c r="A324" s="110"/>
      <c r="B324" s="122" t="s">
        <v>867</v>
      </c>
      <c r="C324" s="176">
        <v>1000000</v>
      </c>
      <c r="D324" s="123">
        <v>100</v>
      </c>
      <c r="E324" s="162"/>
      <c r="F324" s="112"/>
      <c r="G324" s="113"/>
      <c r="H324" s="113"/>
      <c r="I324" s="113"/>
      <c r="J324" s="112"/>
      <c r="K324" s="112"/>
      <c r="L324" s="113"/>
      <c r="M324" s="129">
        <v>2.1</v>
      </c>
      <c r="N324" s="127" t="s">
        <v>99</v>
      </c>
    </row>
    <row r="325" spans="1:14" ht="13.5" customHeight="1" x14ac:dyDescent="0.2">
      <c r="A325" s="110">
        <v>139</v>
      </c>
      <c r="B325" s="111" t="s">
        <v>13</v>
      </c>
      <c r="C325" s="196">
        <v>10000000</v>
      </c>
      <c r="D325" s="112">
        <v>100</v>
      </c>
      <c r="E325" s="113">
        <v>10</v>
      </c>
      <c r="F325" s="112">
        <v>100</v>
      </c>
      <c r="G325" s="114">
        <v>1.9</v>
      </c>
      <c r="I325" s="115">
        <v>10</v>
      </c>
      <c r="J325" s="112">
        <v>100</v>
      </c>
      <c r="K325" s="112">
        <v>100</v>
      </c>
      <c r="L325" s="113">
        <v>26000</v>
      </c>
      <c r="M325" s="116">
        <v>13.2</v>
      </c>
      <c r="N325" s="117" t="s">
        <v>99</v>
      </c>
    </row>
    <row r="326" spans="1:14" ht="12.75" customHeight="1" x14ac:dyDescent="0.2">
      <c r="A326" s="110"/>
      <c r="B326" s="122" t="s">
        <v>42</v>
      </c>
      <c r="C326" s="176">
        <v>1000000</v>
      </c>
      <c r="D326" s="123">
        <v>10</v>
      </c>
      <c r="E326" s="113"/>
      <c r="F326" s="112"/>
      <c r="G326" s="113"/>
      <c r="H326" s="113"/>
      <c r="I326" s="115">
        <v>10</v>
      </c>
      <c r="J326" s="112"/>
      <c r="K326" s="112"/>
      <c r="L326" s="113"/>
      <c r="M326" s="129">
        <v>4.2</v>
      </c>
      <c r="N326" s="127" t="s">
        <v>88</v>
      </c>
    </row>
    <row r="327" spans="1:14" x14ac:dyDescent="0.2">
      <c r="A327" s="110">
        <v>140</v>
      </c>
      <c r="B327" s="111" t="s">
        <v>15</v>
      </c>
      <c r="C327" s="196">
        <v>1000000</v>
      </c>
      <c r="D327" s="112">
        <v>1000</v>
      </c>
      <c r="E327" s="113">
        <v>10</v>
      </c>
      <c r="F327" s="142">
        <v>3</v>
      </c>
      <c r="G327" s="165">
        <v>3</v>
      </c>
      <c r="H327" s="113">
        <v>0.09</v>
      </c>
      <c r="I327" s="115">
        <v>10</v>
      </c>
      <c r="J327" s="112">
        <v>100</v>
      </c>
      <c r="K327" s="169">
        <v>3</v>
      </c>
      <c r="L327" s="113">
        <v>14000</v>
      </c>
      <c r="M327" s="116">
        <v>59.4</v>
      </c>
      <c r="N327" s="117" t="s">
        <v>88</v>
      </c>
    </row>
    <row r="328" spans="1:14" x14ac:dyDescent="0.2">
      <c r="A328" s="110">
        <v>141</v>
      </c>
      <c r="B328" s="111" t="s">
        <v>868</v>
      </c>
      <c r="C328" s="196">
        <v>1000000</v>
      </c>
      <c r="D328" s="112">
        <v>100</v>
      </c>
      <c r="E328" s="113">
        <v>10</v>
      </c>
      <c r="F328" s="142">
        <v>2</v>
      </c>
      <c r="G328" s="113">
        <v>0.5</v>
      </c>
      <c r="H328" s="113">
        <v>0.2</v>
      </c>
      <c r="I328" s="115">
        <v>10</v>
      </c>
      <c r="J328" s="112">
        <v>20</v>
      </c>
      <c r="K328" s="169">
        <v>2</v>
      </c>
      <c r="L328" s="113">
        <v>290</v>
      </c>
      <c r="M328" s="116">
        <v>13</v>
      </c>
      <c r="N328" s="117" t="s">
        <v>88</v>
      </c>
    </row>
    <row r="329" spans="1:14" x14ac:dyDescent="0.2">
      <c r="A329" s="110"/>
      <c r="B329" s="122" t="s">
        <v>869</v>
      </c>
      <c r="C329" s="176">
        <v>100000</v>
      </c>
      <c r="D329" s="123">
        <v>100</v>
      </c>
      <c r="E329" s="113"/>
      <c r="F329" s="142"/>
      <c r="G329" s="113"/>
      <c r="H329" s="113"/>
      <c r="I329" s="113"/>
      <c r="J329" s="112"/>
      <c r="K329" s="169"/>
      <c r="L329" s="113"/>
      <c r="M329" s="129">
        <v>25</v>
      </c>
      <c r="N329" s="127" t="s">
        <v>90</v>
      </c>
    </row>
    <row r="330" spans="1:14" x14ac:dyDescent="0.2">
      <c r="A330" s="110">
        <v>142</v>
      </c>
      <c r="B330" s="111" t="s">
        <v>870</v>
      </c>
      <c r="C330" s="196">
        <v>100000</v>
      </c>
      <c r="D330" s="112">
        <v>100</v>
      </c>
      <c r="E330" s="160">
        <v>1</v>
      </c>
      <c r="F330" s="112">
        <v>0.4</v>
      </c>
      <c r="G330" s="113">
        <v>0.12</v>
      </c>
      <c r="I330" s="114">
        <v>7.5</v>
      </c>
      <c r="J330" s="112">
        <v>0.4</v>
      </c>
      <c r="K330" s="112">
        <v>0.4</v>
      </c>
      <c r="L330" s="114">
        <v>7.5</v>
      </c>
      <c r="M330" s="131">
        <v>16000000</v>
      </c>
      <c r="N330" s="117" t="s">
        <v>30</v>
      </c>
    </row>
    <row r="331" spans="1:14" x14ac:dyDescent="0.2">
      <c r="A331" s="110">
        <v>143</v>
      </c>
      <c r="B331" s="111" t="s">
        <v>871</v>
      </c>
      <c r="C331" s="196">
        <v>1000000</v>
      </c>
      <c r="D331" s="112">
        <v>10</v>
      </c>
      <c r="E331" s="162">
        <v>1</v>
      </c>
      <c r="F331" s="112">
        <v>10</v>
      </c>
      <c r="G331" s="119">
        <v>10</v>
      </c>
      <c r="I331" s="140">
        <v>1</v>
      </c>
      <c r="J331" s="112">
        <v>10</v>
      </c>
      <c r="K331" s="112">
        <v>10</v>
      </c>
      <c r="L331" s="113">
        <v>1600</v>
      </c>
      <c r="M331" s="116">
        <v>12.4</v>
      </c>
      <c r="N331" s="117" t="s">
        <v>99</v>
      </c>
    </row>
    <row r="332" spans="1:14" x14ac:dyDescent="0.2">
      <c r="A332" s="110">
        <v>144</v>
      </c>
      <c r="B332" s="111" t="s">
        <v>14</v>
      </c>
      <c r="C332" s="196">
        <v>1000000</v>
      </c>
      <c r="D332" s="112">
        <v>100</v>
      </c>
      <c r="E332" s="113">
        <v>10</v>
      </c>
      <c r="F332" s="142">
        <v>2</v>
      </c>
      <c r="G332" s="113">
        <v>0.61</v>
      </c>
      <c r="H332" s="113">
        <v>0.2</v>
      </c>
      <c r="I332" s="115">
        <v>10</v>
      </c>
      <c r="J332" s="112">
        <v>20</v>
      </c>
      <c r="K332" s="142">
        <v>2</v>
      </c>
      <c r="L332" s="113">
        <v>580</v>
      </c>
      <c r="M332" s="116">
        <v>8</v>
      </c>
      <c r="N332" s="117" t="s">
        <v>88</v>
      </c>
    </row>
    <row r="333" spans="1:14" x14ac:dyDescent="0.2">
      <c r="A333" s="110">
        <v>145</v>
      </c>
      <c r="B333" s="111" t="s">
        <v>872</v>
      </c>
      <c r="C333" s="196">
        <v>100000</v>
      </c>
      <c r="D333" s="123">
        <v>10</v>
      </c>
      <c r="E333" s="170">
        <v>1</v>
      </c>
      <c r="F333" s="112">
        <v>10</v>
      </c>
      <c r="G333" s="113">
        <v>9.7000000000000003E-2</v>
      </c>
      <c r="I333" s="140">
        <v>1</v>
      </c>
      <c r="J333" s="112">
        <v>10</v>
      </c>
      <c r="K333" s="112">
        <v>10</v>
      </c>
      <c r="L333" s="113">
        <v>7800</v>
      </c>
      <c r="M333" s="116">
        <v>2.2999999999999998</v>
      </c>
      <c r="N333" s="117" t="s">
        <v>99</v>
      </c>
    </row>
    <row r="334" spans="1:14" x14ac:dyDescent="0.2">
      <c r="A334" s="110"/>
      <c r="B334" s="122" t="s">
        <v>873</v>
      </c>
      <c r="C334" s="176">
        <v>1000000</v>
      </c>
      <c r="D334" s="123">
        <v>100</v>
      </c>
      <c r="E334" s="162"/>
      <c r="F334" s="112"/>
      <c r="G334" s="113"/>
      <c r="H334" s="113"/>
      <c r="I334" s="113"/>
      <c r="J334" s="112"/>
      <c r="K334" s="112"/>
      <c r="L334" s="113"/>
      <c r="M334" s="129">
        <v>83.6</v>
      </c>
      <c r="N334" s="127" t="s">
        <v>90</v>
      </c>
    </row>
    <row r="335" spans="1:14" x14ac:dyDescent="0.2">
      <c r="A335" s="110"/>
      <c r="B335" s="111" t="s">
        <v>874</v>
      </c>
      <c r="C335" s="196">
        <v>1000000</v>
      </c>
      <c r="D335" s="112">
        <v>10</v>
      </c>
      <c r="E335" s="162"/>
      <c r="F335" s="112"/>
      <c r="G335" s="113">
        <v>0.37</v>
      </c>
      <c r="I335" s="115">
        <v>10</v>
      </c>
      <c r="J335" s="112"/>
      <c r="K335" s="112"/>
      <c r="L335" s="113">
        <v>3200</v>
      </c>
      <c r="M335" s="116">
        <v>20.8</v>
      </c>
      <c r="N335" s="117" t="s">
        <v>99</v>
      </c>
    </row>
    <row r="336" spans="1:14" x14ac:dyDescent="0.2">
      <c r="A336" s="110">
        <v>146</v>
      </c>
      <c r="B336" s="111" t="s">
        <v>875</v>
      </c>
      <c r="C336" s="198"/>
      <c r="D336" s="159"/>
      <c r="E336" s="113">
        <v>10</v>
      </c>
      <c r="F336" s="112">
        <v>10</v>
      </c>
      <c r="G336" s="113"/>
      <c r="H336" s="159"/>
      <c r="I336" s="113"/>
      <c r="J336" s="112">
        <v>10</v>
      </c>
      <c r="K336" s="112">
        <v>10</v>
      </c>
      <c r="L336" s="113"/>
      <c r="M336" s="116">
        <v>20.8</v>
      </c>
      <c r="N336" s="117" t="s">
        <v>99</v>
      </c>
    </row>
    <row r="337" spans="1:14" x14ac:dyDescent="0.2">
      <c r="A337" s="110">
        <v>147</v>
      </c>
      <c r="B337" s="111" t="s">
        <v>876</v>
      </c>
      <c r="C337" s="196">
        <v>100000</v>
      </c>
      <c r="D337" s="112">
        <v>10</v>
      </c>
      <c r="E337" s="162">
        <v>1</v>
      </c>
      <c r="F337" s="112">
        <v>10</v>
      </c>
      <c r="G337" s="113">
        <v>8.4000000000000005E-2</v>
      </c>
      <c r="I337" s="140">
        <v>1</v>
      </c>
      <c r="J337" s="112">
        <v>10</v>
      </c>
      <c r="K337" s="112">
        <v>10</v>
      </c>
      <c r="L337" s="113">
        <v>18000</v>
      </c>
      <c r="M337" s="116">
        <v>52</v>
      </c>
      <c r="N337" s="117" t="s">
        <v>90</v>
      </c>
    </row>
    <row r="338" spans="1:14" x14ac:dyDescent="0.2">
      <c r="A338" s="110"/>
      <c r="B338" s="111" t="s">
        <v>877</v>
      </c>
      <c r="C338" s="196"/>
      <c r="D338" s="112"/>
      <c r="E338" s="162"/>
      <c r="F338" s="112"/>
      <c r="G338" s="113">
        <v>0.14000000000000001</v>
      </c>
      <c r="I338" s="140">
        <v>1</v>
      </c>
      <c r="J338" s="112"/>
      <c r="K338" s="112"/>
      <c r="L338" s="113">
        <v>3900</v>
      </c>
      <c r="M338" s="116">
        <v>6.6</v>
      </c>
      <c r="N338" s="117" t="s">
        <v>99</v>
      </c>
    </row>
    <row r="339" spans="1:14" x14ac:dyDescent="0.2">
      <c r="A339" s="110">
        <v>148</v>
      </c>
      <c r="B339" s="111" t="s">
        <v>878</v>
      </c>
      <c r="C339" s="196">
        <v>1000000</v>
      </c>
      <c r="D339" s="112">
        <v>10</v>
      </c>
      <c r="E339" s="162">
        <v>1</v>
      </c>
      <c r="F339" s="112">
        <v>10</v>
      </c>
      <c r="G339" s="113"/>
      <c r="H339" s="159"/>
      <c r="I339" s="113"/>
      <c r="J339" s="112">
        <v>10</v>
      </c>
      <c r="K339" s="112">
        <v>10</v>
      </c>
      <c r="L339" s="113"/>
      <c r="M339" s="116">
        <v>6.6</v>
      </c>
      <c r="N339" s="117" t="s">
        <v>99</v>
      </c>
    </row>
    <row r="340" spans="1:14" ht="20.25" customHeight="1" x14ac:dyDescent="0.2">
      <c r="A340" s="110"/>
      <c r="B340" s="122" t="s">
        <v>395</v>
      </c>
      <c r="C340" s="176">
        <v>1000000000</v>
      </c>
      <c r="D340" s="123">
        <v>100</v>
      </c>
      <c r="E340" s="162"/>
      <c r="F340" s="112"/>
      <c r="G340" s="113"/>
      <c r="H340" s="159"/>
      <c r="I340" s="113"/>
      <c r="J340" s="112"/>
      <c r="K340" s="112"/>
      <c r="L340" s="113"/>
      <c r="M340" s="116">
        <v>40</v>
      </c>
      <c r="N340" s="117" t="s">
        <v>90</v>
      </c>
    </row>
    <row r="341" spans="1:14" x14ac:dyDescent="0.2">
      <c r="A341" s="110"/>
      <c r="B341" s="122" t="s">
        <v>396</v>
      </c>
      <c r="C341" s="176">
        <v>1000000000</v>
      </c>
      <c r="D341" s="123">
        <v>100</v>
      </c>
      <c r="E341" s="162"/>
      <c r="F341" s="112"/>
      <c r="G341" s="113"/>
      <c r="H341" s="159"/>
      <c r="I341" s="113"/>
      <c r="J341" s="112"/>
      <c r="K341" s="112"/>
      <c r="L341" s="113"/>
      <c r="M341" s="129">
        <v>38.799999999999997</v>
      </c>
      <c r="N341" s="127" t="s">
        <v>90</v>
      </c>
    </row>
    <row r="342" spans="1:14" x14ac:dyDescent="0.2">
      <c r="A342" s="110"/>
      <c r="B342" s="122" t="s">
        <v>397</v>
      </c>
      <c r="C342" s="176">
        <v>1000000000</v>
      </c>
      <c r="D342" s="123">
        <v>100</v>
      </c>
      <c r="E342" s="162"/>
      <c r="F342" s="112"/>
      <c r="G342" s="113"/>
      <c r="H342" s="159"/>
      <c r="I342" s="113"/>
      <c r="J342" s="112"/>
      <c r="K342" s="112"/>
      <c r="L342" s="113"/>
      <c r="M342" s="129">
        <v>20.100000000000001</v>
      </c>
      <c r="N342" s="127" t="s">
        <v>99</v>
      </c>
    </row>
    <row r="343" spans="1:14" x14ac:dyDescent="0.2">
      <c r="A343" s="110"/>
      <c r="B343" s="122" t="s">
        <v>398</v>
      </c>
      <c r="C343" s="176">
        <v>1000000000</v>
      </c>
      <c r="D343" s="123">
        <v>100</v>
      </c>
      <c r="E343" s="162"/>
      <c r="F343" s="112"/>
      <c r="G343" s="113"/>
      <c r="H343" s="159"/>
      <c r="I343" s="113"/>
      <c r="J343" s="112"/>
      <c r="K343" s="112"/>
      <c r="L343" s="113"/>
      <c r="M343" s="129">
        <v>2.08</v>
      </c>
      <c r="N343" s="127" t="s">
        <v>99</v>
      </c>
    </row>
    <row r="344" spans="1:14" x14ac:dyDescent="0.2">
      <c r="A344" s="110"/>
      <c r="B344" s="122" t="s">
        <v>399</v>
      </c>
      <c r="C344" s="176">
        <v>1000000000</v>
      </c>
      <c r="D344" s="123">
        <v>1000</v>
      </c>
      <c r="E344" s="162"/>
      <c r="F344" s="112"/>
      <c r="G344" s="113"/>
      <c r="H344" s="159"/>
      <c r="I344" s="113"/>
      <c r="J344" s="112"/>
      <c r="K344" s="112"/>
      <c r="L344" s="113"/>
      <c r="M344" s="129">
        <v>16.8</v>
      </c>
      <c r="N344" s="127" t="s">
        <v>99</v>
      </c>
    </row>
    <row r="345" spans="1:14" x14ac:dyDescent="0.2">
      <c r="A345" s="110"/>
      <c r="B345" s="122" t="s">
        <v>400</v>
      </c>
      <c r="C345" s="176">
        <v>100000</v>
      </c>
      <c r="D345" s="123">
        <v>1000</v>
      </c>
      <c r="E345" s="162"/>
      <c r="F345" s="112"/>
      <c r="G345" s="113"/>
      <c r="H345" s="159"/>
      <c r="I345" s="113"/>
      <c r="J345" s="112"/>
      <c r="K345" s="112"/>
      <c r="L345" s="113"/>
      <c r="M345" s="129">
        <v>36.4</v>
      </c>
      <c r="N345" s="127" t="s">
        <v>88</v>
      </c>
    </row>
    <row r="346" spans="1:14" x14ac:dyDescent="0.2">
      <c r="A346" s="110"/>
      <c r="B346" s="122" t="s">
        <v>401</v>
      </c>
      <c r="C346" s="199">
        <v>10000</v>
      </c>
      <c r="D346" s="123">
        <v>1000</v>
      </c>
      <c r="E346" s="162"/>
      <c r="F346" s="112"/>
      <c r="G346" s="113"/>
      <c r="H346" s="159"/>
      <c r="I346" s="113"/>
      <c r="J346" s="112"/>
      <c r="K346" s="112"/>
      <c r="L346" s="113"/>
      <c r="M346" s="129">
        <v>8.9</v>
      </c>
      <c r="N346" s="127" t="s">
        <v>88</v>
      </c>
    </row>
    <row r="347" spans="1:14" ht="15" customHeight="1" x14ac:dyDescent="0.2">
      <c r="A347" s="110">
        <v>149</v>
      </c>
      <c r="B347" s="146" t="s">
        <v>402</v>
      </c>
      <c r="C347" s="196">
        <v>10000</v>
      </c>
      <c r="D347" s="112">
        <v>10000</v>
      </c>
      <c r="E347" s="113"/>
      <c r="F347" s="171"/>
      <c r="G347" s="113"/>
      <c r="H347" s="113"/>
      <c r="I347" s="113"/>
      <c r="J347" s="171"/>
      <c r="K347" s="171"/>
      <c r="L347" s="113"/>
      <c r="M347" s="116">
        <v>11.9</v>
      </c>
      <c r="N347" s="117" t="s">
        <v>88</v>
      </c>
    </row>
    <row r="348" spans="1:14" x14ac:dyDescent="0.2">
      <c r="A348" s="110">
        <v>150</v>
      </c>
      <c r="B348" s="146" t="s">
        <v>403</v>
      </c>
      <c r="C348" s="196">
        <v>10000</v>
      </c>
      <c r="D348" s="112">
        <v>1000</v>
      </c>
      <c r="E348" s="113"/>
      <c r="F348" s="171"/>
      <c r="G348" s="113"/>
      <c r="H348" s="113"/>
      <c r="I348" s="113"/>
      <c r="J348" s="171"/>
      <c r="K348" s="171"/>
      <c r="L348" s="113"/>
      <c r="M348" s="116">
        <v>5.3</v>
      </c>
      <c r="N348" s="117" t="s">
        <v>88</v>
      </c>
    </row>
    <row r="349" spans="1:14" x14ac:dyDescent="0.2">
      <c r="A349" s="110"/>
      <c r="B349" s="122" t="s">
        <v>404</v>
      </c>
      <c r="C349" s="199">
        <v>10000</v>
      </c>
      <c r="D349" s="123">
        <v>1000</v>
      </c>
      <c r="E349" s="113"/>
      <c r="F349" s="171"/>
      <c r="G349" s="113"/>
      <c r="H349" s="113"/>
      <c r="I349" s="113"/>
      <c r="J349" s="171"/>
      <c r="K349" s="171"/>
      <c r="L349" s="113"/>
      <c r="M349" s="129">
        <v>2.2000000000000002</v>
      </c>
      <c r="N349" s="127" t="s">
        <v>88</v>
      </c>
    </row>
    <row r="350" spans="1:14" x14ac:dyDescent="0.2">
      <c r="A350" s="110">
        <v>151</v>
      </c>
      <c r="B350" s="146" t="s">
        <v>405</v>
      </c>
      <c r="C350" s="196">
        <v>10000000000</v>
      </c>
      <c r="D350" s="112">
        <v>1000</v>
      </c>
      <c r="E350" s="113"/>
      <c r="F350" s="171"/>
      <c r="G350" s="113"/>
      <c r="H350" s="113"/>
      <c r="I350" s="113"/>
      <c r="J350" s="171"/>
      <c r="K350" s="171"/>
      <c r="L350" s="113"/>
      <c r="M350" s="116">
        <v>9.1</v>
      </c>
      <c r="N350" s="117" t="s">
        <v>99</v>
      </c>
    </row>
    <row r="351" spans="1:14" x14ac:dyDescent="0.2">
      <c r="A351" s="110"/>
      <c r="B351" s="122" t="s">
        <v>406</v>
      </c>
      <c r="C351" s="176">
        <v>1000000000</v>
      </c>
      <c r="D351" s="123">
        <v>100</v>
      </c>
      <c r="E351" s="113"/>
      <c r="F351" s="171"/>
      <c r="G351" s="113"/>
      <c r="H351" s="113"/>
      <c r="I351" s="113"/>
      <c r="J351" s="171"/>
      <c r="K351" s="171"/>
      <c r="L351" s="113"/>
      <c r="M351" s="129">
        <v>15.3</v>
      </c>
      <c r="N351" s="127" t="s">
        <v>90</v>
      </c>
    </row>
    <row r="352" spans="1:14" x14ac:dyDescent="0.2">
      <c r="A352" s="110"/>
      <c r="B352" s="122" t="s">
        <v>407</v>
      </c>
      <c r="C352" s="176">
        <v>1000000000</v>
      </c>
      <c r="D352" s="123">
        <v>100</v>
      </c>
      <c r="E352" s="113"/>
      <c r="F352" s="171"/>
      <c r="G352" s="113"/>
      <c r="H352" s="113"/>
      <c r="I352" s="113"/>
      <c r="J352" s="171"/>
      <c r="K352" s="171"/>
      <c r="L352" s="113"/>
      <c r="M352" s="129">
        <v>14.1</v>
      </c>
      <c r="N352" s="127" t="s">
        <v>90</v>
      </c>
    </row>
    <row r="353" spans="1:14" ht="23.25" customHeight="1" x14ac:dyDescent="0.2">
      <c r="A353" s="110"/>
      <c r="B353" s="122" t="s">
        <v>408</v>
      </c>
      <c r="C353" s="199">
        <v>10000</v>
      </c>
      <c r="D353" s="123">
        <v>10</v>
      </c>
      <c r="E353" s="113"/>
      <c r="F353" s="171"/>
      <c r="G353" s="113"/>
      <c r="H353" s="113"/>
      <c r="I353" s="113"/>
      <c r="J353" s="171"/>
      <c r="K353" s="171"/>
      <c r="L353" s="113"/>
      <c r="M353" s="129">
        <v>45</v>
      </c>
      <c r="N353" s="127" t="s">
        <v>90</v>
      </c>
    </row>
    <row r="354" spans="1:14" x14ac:dyDescent="0.2">
      <c r="A354" s="110"/>
      <c r="B354" s="122" t="s">
        <v>409</v>
      </c>
      <c r="C354" s="176">
        <v>100000</v>
      </c>
      <c r="D354" s="123">
        <v>100</v>
      </c>
      <c r="E354" s="113"/>
      <c r="F354" s="171"/>
      <c r="G354" s="113"/>
      <c r="H354" s="113"/>
      <c r="I354" s="113"/>
      <c r="J354" s="171"/>
      <c r="K354" s="171"/>
      <c r="L354" s="113"/>
      <c r="M354" s="129">
        <v>6.3</v>
      </c>
      <c r="N354" s="127" t="s">
        <v>99</v>
      </c>
    </row>
    <row r="355" spans="1:14" ht="15" customHeight="1" x14ac:dyDescent="0.2">
      <c r="A355" s="110">
        <v>152</v>
      </c>
      <c r="B355" s="111" t="s">
        <v>410</v>
      </c>
      <c r="C355" s="196">
        <v>100000</v>
      </c>
      <c r="D355" s="112">
        <v>100</v>
      </c>
      <c r="E355" s="113">
        <v>10</v>
      </c>
      <c r="F355" s="112">
        <v>100</v>
      </c>
      <c r="G355" s="113">
        <v>0.92</v>
      </c>
      <c r="I355" s="115">
        <v>10</v>
      </c>
      <c r="J355" s="118">
        <v>100</v>
      </c>
      <c r="K355" s="112">
        <v>100</v>
      </c>
      <c r="L355" s="113">
        <v>5200</v>
      </c>
      <c r="M355" s="116">
        <v>32.1</v>
      </c>
      <c r="N355" s="117" t="s">
        <v>99</v>
      </c>
    </row>
    <row r="356" spans="1:14" ht="15" customHeight="1" x14ac:dyDescent="0.2">
      <c r="A356" s="110"/>
      <c r="B356" s="122" t="s">
        <v>411</v>
      </c>
      <c r="C356" s="176">
        <v>1000000</v>
      </c>
      <c r="D356" s="123">
        <v>100</v>
      </c>
      <c r="E356" s="113"/>
      <c r="F356" s="112"/>
      <c r="G356" s="113"/>
      <c r="H356" s="113"/>
      <c r="I356" s="113"/>
      <c r="J356" s="118"/>
      <c r="K356" s="112"/>
      <c r="L356" s="113"/>
      <c r="M356" s="129">
        <v>29.2</v>
      </c>
      <c r="N356" s="127" t="s">
        <v>90</v>
      </c>
    </row>
    <row r="357" spans="1:14" x14ac:dyDescent="0.2">
      <c r="A357" s="110">
        <v>153</v>
      </c>
      <c r="B357" s="111" t="s">
        <v>412</v>
      </c>
      <c r="C357" s="196">
        <v>1000000</v>
      </c>
      <c r="D357" s="112">
        <v>1000</v>
      </c>
      <c r="E357" s="113">
        <v>100</v>
      </c>
      <c r="F357" s="112">
        <v>900</v>
      </c>
      <c r="G357" s="113">
        <v>200</v>
      </c>
      <c r="H357" s="113">
        <v>30</v>
      </c>
      <c r="I357" s="115">
        <v>100</v>
      </c>
      <c r="J357" s="112">
        <v>1000</v>
      </c>
      <c r="K357" s="112">
        <v>900</v>
      </c>
      <c r="L357" s="113">
        <v>160000</v>
      </c>
      <c r="M357" s="116">
        <v>10</v>
      </c>
      <c r="N357" s="117" t="s">
        <v>88</v>
      </c>
    </row>
    <row r="358" spans="1:14" x14ac:dyDescent="0.2">
      <c r="A358" s="110">
        <v>154</v>
      </c>
      <c r="B358" s="111" t="s">
        <v>413</v>
      </c>
      <c r="C358" s="196">
        <v>100000</v>
      </c>
      <c r="D358" s="112">
        <v>10</v>
      </c>
      <c r="E358" s="160">
        <v>1</v>
      </c>
      <c r="F358" s="112">
        <v>10</v>
      </c>
      <c r="G358" s="113">
        <v>0.32</v>
      </c>
      <c r="I358" s="115">
        <v>10</v>
      </c>
      <c r="J358" s="112">
        <v>10</v>
      </c>
      <c r="K358" s="112">
        <v>10</v>
      </c>
      <c r="L358" s="113">
        <v>370</v>
      </c>
      <c r="M358" s="116">
        <v>6.5</v>
      </c>
      <c r="N358" s="117" t="s">
        <v>88</v>
      </c>
    </row>
    <row r="359" spans="1:14" x14ac:dyDescent="0.2">
      <c r="A359" s="110">
        <v>155</v>
      </c>
      <c r="B359" s="111" t="s">
        <v>414</v>
      </c>
      <c r="C359" s="196">
        <v>10000</v>
      </c>
      <c r="D359" s="112">
        <v>10</v>
      </c>
      <c r="E359" s="162">
        <v>1</v>
      </c>
      <c r="F359" s="112">
        <v>0.2</v>
      </c>
      <c r="G359" s="113">
        <v>0.14000000000000001</v>
      </c>
      <c r="H359" s="113">
        <v>0.05</v>
      </c>
      <c r="I359" s="113">
        <v>0.63</v>
      </c>
      <c r="J359" s="171">
        <v>6</v>
      </c>
      <c r="K359" s="112">
        <v>0.2</v>
      </c>
      <c r="L359" s="114">
        <v>5.0999999999999996</v>
      </c>
      <c r="M359" s="116">
        <v>2.1</v>
      </c>
      <c r="N359" s="117" t="s">
        <v>30</v>
      </c>
    </row>
    <row r="360" spans="1:14" x14ac:dyDescent="0.2">
      <c r="A360" s="110">
        <v>156</v>
      </c>
      <c r="B360" s="111" t="s">
        <v>415</v>
      </c>
      <c r="C360" s="196">
        <v>100000</v>
      </c>
      <c r="D360" s="112">
        <v>1000</v>
      </c>
      <c r="E360" s="113">
        <v>100</v>
      </c>
      <c r="F360" s="112">
        <v>1000</v>
      </c>
      <c r="G360" s="113">
        <v>19</v>
      </c>
      <c r="I360" s="115">
        <v>100</v>
      </c>
      <c r="J360" s="112">
        <v>1000</v>
      </c>
      <c r="K360" s="112">
        <v>1000</v>
      </c>
      <c r="L360" s="113">
        <v>1200000</v>
      </c>
      <c r="M360" s="116">
        <v>2.9</v>
      </c>
      <c r="N360" s="117" t="s">
        <v>99</v>
      </c>
    </row>
    <row r="361" spans="1:14" x14ac:dyDescent="0.2">
      <c r="A361" s="110">
        <v>157</v>
      </c>
      <c r="B361" s="111" t="s">
        <v>416</v>
      </c>
      <c r="C361" s="196">
        <v>10000000</v>
      </c>
      <c r="D361" s="112">
        <v>10000</v>
      </c>
      <c r="E361" s="113">
        <v>100</v>
      </c>
      <c r="F361" s="112">
        <v>20</v>
      </c>
      <c r="G361" s="119">
        <v>20</v>
      </c>
      <c r="H361" s="113">
        <v>0.4</v>
      </c>
      <c r="I361" s="115">
        <v>100</v>
      </c>
      <c r="J361" s="112">
        <v>700</v>
      </c>
      <c r="K361" s="112">
        <v>20</v>
      </c>
      <c r="L361" s="113">
        <v>8800</v>
      </c>
      <c r="M361" s="131">
        <v>2000000</v>
      </c>
      <c r="N361" s="117" t="s">
        <v>30</v>
      </c>
    </row>
    <row r="362" spans="1:14" x14ac:dyDescent="0.2">
      <c r="A362" s="110">
        <v>158</v>
      </c>
      <c r="B362" s="111" t="s">
        <v>417</v>
      </c>
      <c r="C362" s="196">
        <v>100000</v>
      </c>
      <c r="D362" s="112">
        <v>10</v>
      </c>
      <c r="E362" s="162">
        <v>1</v>
      </c>
      <c r="F362" s="171">
        <v>2</v>
      </c>
      <c r="G362" s="113">
        <v>0.1</v>
      </c>
      <c r="H362" s="113">
        <v>0.04</v>
      </c>
      <c r="I362" s="140">
        <v>1</v>
      </c>
      <c r="J362" s="171">
        <v>4</v>
      </c>
      <c r="K362" s="112">
        <v>10</v>
      </c>
      <c r="L362" s="113">
        <v>60</v>
      </c>
      <c r="M362" s="116">
        <v>13.2</v>
      </c>
      <c r="N362" s="117" t="s">
        <v>88</v>
      </c>
    </row>
    <row r="363" spans="1:14" x14ac:dyDescent="0.2">
      <c r="A363" s="110">
        <v>159</v>
      </c>
      <c r="B363" s="111" t="s">
        <v>418</v>
      </c>
      <c r="C363" s="196">
        <v>10000</v>
      </c>
      <c r="D363" s="112">
        <v>10</v>
      </c>
      <c r="E363" s="160">
        <v>1</v>
      </c>
      <c r="F363" s="112">
        <v>0.5</v>
      </c>
      <c r="G363" s="113">
        <v>0.4</v>
      </c>
      <c r="H363" s="113">
        <v>0.06</v>
      </c>
      <c r="I363" s="114">
        <v>1.5</v>
      </c>
      <c r="J363" s="112">
        <v>10</v>
      </c>
      <c r="K363" s="112">
        <v>0.6</v>
      </c>
      <c r="L363" s="113">
        <v>12</v>
      </c>
      <c r="M363" s="116">
        <v>30.2</v>
      </c>
      <c r="N363" s="117" t="s">
        <v>30</v>
      </c>
    </row>
    <row r="364" spans="1:14" x14ac:dyDescent="0.2">
      <c r="A364" s="110">
        <v>160</v>
      </c>
      <c r="B364" s="111" t="s">
        <v>419</v>
      </c>
      <c r="C364" s="196">
        <v>10000</v>
      </c>
      <c r="D364" s="112">
        <v>10</v>
      </c>
      <c r="E364" s="162">
        <v>1</v>
      </c>
      <c r="F364" s="112">
        <v>10</v>
      </c>
      <c r="G364" s="113">
        <v>9.4E-2</v>
      </c>
      <c r="I364" s="140">
        <v>1</v>
      </c>
      <c r="J364" s="112">
        <v>10</v>
      </c>
      <c r="K364" s="112">
        <v>10</v>
      </c>
      <c r="L364" s="113">
        <v>32000</v>
      </c>
      <c r="M364" s="116">
        <v>32.200000000000003</v>
      </c>
      <c r="N364" s="117" t="s">
        <v>90</v>
      </c>
    </row>
    <row r="365" spans="1:14" ht="19.5" customHeight="1" x14ac:dyDescent="0.2">
      <c r="A365" s="110"/>
      <c r="B365" s="122" t="s">
        <v>420</v>
      </c>
      <c r="C365" s="176">
        <v>10000000</v>
      </c>
      <c r="D365" s="123">
        <v>100</v>
      </c>
      <c r="E365" s="162"/>
      <c r="F365" s="112"/>
      <c r="G365" s="113"/>
      <c r="H365" s="113"/>
      <c r="I365" s="113"/>
      <c r="J365" s="112"/>
      <c r="K365" s="112"/>
      <c r="L365" s="113"/>
      <c r="M365" s="129">
        <v>100</v>
      </c>
      <c r="N365" s="127" t="s">
        <v>90</v>
      </c>
    </row>
    <row r="366" spans="1:14" x14ac:dyDescent="0.2">
      <c r="A366" s="110"/>
      <c r="B366" s="122" t="s">
        <v>421</v>
      </c>
      <c r="C366" s="176">
        <v>10000000</v>
      </c>
      <c r="D366" s="123">
        <v>100</v>
      </c>
      <c r="E366" s="162"/>
      <c r="F366" s="112"/>
      <c r="G366" s="113"/>
      <c r="H366" s="113"/>
      <c r="I366" s="113"/>
      <c r="J366" s="112"/>
      <c r="K366" s="112"/>
      <c r="L366" s="113"/>
      <c r="M366" s="129" t="s">
        <v>422</v>
      </c>
      <c r="N366" s="127" t="s">
        <v>88</v>
      </c>
    </row>
    <row r="367" spans="1:14" ht="14.25" customHeight="1" x14ac:dyDescent="0.2">
      <c r="A367" s="110">
        <v>161</v>
      </c>
      <c r="B367" s="168" t="s">
        <v>423</v>
      </c>
      <c r="C367" s="196">
        <v>1000000</v>
      </c>
      <c r="D367" s="112">
        <v>100</v>
      </c>
      <c r="E367" s="113">
        <v>10</v>
      </c>
      <c r="F367" s="112">
        <v>20</v>
      </c>
      <c r="G367" s="113">
        <v>0.52</v>
      </c>
      <c r="H367" s="113">
        <v>0.2</v>
      </c>
      <c r="I367" s="115">
        <v>10</v>
      </c>
      <c r="J367" s="112">
        <v>20</v>
      </c>
      <c r="K367" s="112">
        <v>90</v>
      </c>
      <c r="L367" s="113">
        <v>340</v>
      </c>
      <c r="M367" s="116">
        <v>11.5</v>
      </c>
      <c r="N367" s="117" t="s">
        <v>88</v>
      </c>
    </row>
    <row r="368" spans="1:14" ht="14.25" customHeight="1" x14ac:dyDescent="0.2">
      <c r="A368" s="110"/>
      <c r="B368" s="122" t="s">
        <v>424</v>
      </c>
      <c r="C368" s="176">
        <v>10000000</v>
      </c>
      <c r="D368" s="123">
        <v>100</v>
      </c>
      <c r="E368" s="113"/>
      <c r="F368" s="112"/>
      <c r="G368" s="113"/>
      <c r="H368" s="113"/>
      <c r="I368" s="113"/>
      <c r="J368" s="112"/>
      <c r="K368" s="112"/>
      <c r="L368" s="113"/>
      <c r="M368" s="129">
        <v>14.5</v>
      </c>
      <c r="N368" s="127" t="s">
        <v>90</v>
      </c>
    </row>
    <row r="369" spans="1:14" x14ac:dyDescent="0.2">
      <c r="A369" s="110">
        <v>162</v>
      </c>
      <c r="B369" s="168" t="s">
        <v>425</v>
      </c>
      <c r="C369" s="200">
        <v>1000000</v>
      </c>
      <c r="D369" s="172">
        <v>100</v>
      </c>
      <c r="E369" s="173">
        <v>1</v>
      </c>
      <c r="F369" s="171">
        <v>1</v>
      </c>
      <c r="G369" s="113"/>
      <c r="H369" s="113"/>
      <c r="I369" s="113"/>
      <c r="J369" s="112">
        <v>30</v>
      </c>
      <c r="K369" s="171">
        <v>2</v>
      </c>
      <c r="L369" s="113"/>
      <c r="M369" s="116">
        <v>10.5</v>
      </c>
      <c r="N369" s="117" t="s">
        <v>30</v>
      </c>
    </row>
    <row r="370" spans="1:14" x14ac:dyDescent="0.2">
      <c r="A370" s="110"/>
      <c r="B370" s="122" t="s">
        <v>426</v>
      </c>
      <c r="C370" s="176">
        <v>1000000</v>
      </c>
      <c r="D370" s="123">
        <v>100</v>
      </c>
      <c r="E370" s="173"/>
      <c r="F370" s="171"/>
      <c r="G370" s="113"/>
      <c r="H370" s="113"/>
      <c r="I370" s="113"/>
      <c r="J370" s="112"/>
      <c r="K370" s="171"/>
      <c r="L370" s="113"/>
      <c r="M370" s="129">
        <v>38.9</v>
      </c>
      <c r="N370" s="127" t="s">
        <v>99</v>
      </c>
    </row>
    <row r="371" spans="1:14" x14ac:dyDescent="0.2">
      <c r="A371" s="110"/>
      <c r="B371" s="122" t="s">
        <v>427</v>
      </c>
      <c r="C371" s="176">
        <v>1000000</v>
      </c>
      <c r="D371" s="123">
        <v>100</v>
      </c>
      <c r="E371" s="173"/>
      <c r="F371" s="171"/>
      <c r="G371" s="113"/>
      <c r="H371" s="113"/>
      <c r="I371" s="113"/>
      <c r="J371" s="112"/>
      <c r="K371" s="171"/>
      <c r="L371" s="113"/>
      <c r="M371" s="129">
        <v>28.7</v>
      </c>
      <c r="N371" s="127" t="s">
        <v>99</v>
      </c>
    </row>
    <row r="372" spans="1:14" x14ac:dyDescent="0.2">
      <c r="A372" s="110"/>
      <c r="B372" s="122" t="s">
        <v>428</v>
      </c>
      <c r="C372" s="176">
        <v>1000000</v>
      </c>
      <c r="D372" s="123">
        <v>10</v>
      </c>
      <c r="E372" s="173"/>
      <c r="F372" s="171"/>
      <c r="G372" s="113"/>
      <c r="H372" s="113"/>
      <c r="I372" s="113"/>
      <c r="J372" s="112"/>
      <c r="K372" s="171"/>
      <c r="L372" s="113"/>
      <c r="M372" s="129">
        <v>2.6</v>
      </c>
      <c r="N372" s="127" t="s">
        <v>90</v>
      </c>
    </row>
    <row r="373" spans="1:14" x14ac:dyDescent="0.2">
      <c r="A373" s="110"/>
      <c r="B373" s="122" t="s">
        <v>429</v>
      </c>
      <c r="C373" s="176">
        <v>100000</v>
      </c>
      <c r="D373" s="123">
        <v>100</v>
      </c>
      <c r="E373" s="173"/>
      <c r="F373" s="171"/>
      <c r="G373" s="113"/>
      <c r="H373" s="113"/>
      <c r="I373" s="113"/>
      <c r="J373" s="112"/>
      <c r="K373" s="171"/>
      <c r="L373" s="113"/>
      <c r="M373" s="129">
        <v>83.1</v>
      </c>
      <c r="N373" s="127" t="s">
        <v>90</v>
      </c>
    </row>
    <row r="374" spans="1:14" x14ac:dyDescent="0.2">
      <c r="A374" s="110">
        <v>163</v>
      </c>
      <c r="B374" s="111" t="s">
        <v>430</v>
      </c>
      <c r="C374" s="196">
        <v>100000</v>
      </c>
      <c r="D374" s="112">
        <v>10</v>
      </c>
      <c r="E374" s="162">
        <v>1</v>
      </c>
      <c r="F374" s="171">
        <v>2</v>
      </c>
      <c r="G374" s="113">
        <v>7.8E-2</v>
      </c>
      <c r="H374" s="113">
        <v>0.03</v>
      </c>
      <c r="I374" s="140">
        <v>1</v>
      </c>
      <c r="J374" s="174">
        <v>3</v>
      </c>
      <c r="K374" s="112">
        <v>10</v>
      </c>
      <c r="L374" s="113">
        <v>47</v>
      </c>
      <c r="M374" s="116">
        <v>12.8</v>
      </c>
      <c r="N374" s="117" t="s">
        <v>88</v>
      </c>
    </row>
    <row r="375" spans="1:14" x14ac:dyDescent="0.2">
      <c r="A375" s="110"/>
      <c r="B375" s="122" t="s">
        <v>431</v>
      </c>
      <c r="C375" s="176">
        <v>100000</v>
      </c>
      <c r="D375" s="123">
        <v>10</v>
      </c>
      <c r="E375" s="162"/>
      <c r="F375" s="171"/>
      <c r="G375" s="113"/>
      <c r="H375" s="113"/>
      <c r="I375" s="113"/>
      <c r="J375" s="174"/>
      <c r="K375" s="112"/>
      <c r="L375" s="113"/>
      <c r="M375" s="129">
        <v>18.3</v>
      </c>
      <c r="N375" s="127" t="s">
        <v>90</v>
      </c>
    </row>
    <row r="376" spans="1:14" x14ac:dyDescent="0.2">
      <c r="A376" s="110"/>
      <c r="B376" s="122" t="s">
        <v>432</v>
      </c>
      <c r="C376" s="176">
        <v>1000000</v>
      </c>
      <c r="D376" s="123">
        <v>10</v>
      </c>
      <c r="E376" s="162"/>
      <c r="F376" s="171"/>
      <c r="G376" s="113"/>
      <c r="H376" s="113"/>
      <c r="I376" s="113"/>
      <c r="J376" s="174"/>
      <c r="K376" s="112"/>
      <c r="L376" s="113"/>
      <c r="M376" s="129">
        <v>10.7</v>
      </c>
      <c r="N376" s="127" t="s">
        <v>90</v>
      </c>
    </row>
    <row r="377" spans="1:14" ht="24.75" customHeight="1" x14ac:dyDescent="0.2">
      <c r="A377" s="110"/>
      <c r="B377" s="122" t="s">
        <v>433</v>
      </c>
      <c r="C377" s="176">
        <v>1000000</v>
      </c>
      <c r="D377" s="123">
        <v>10</v>
      </c>
      <c r="E377" s="162"/>
      <c r="F377" s="171"/>
      <c r="G377" s="113"/>
      <c r="H377" s="113"/>
      <c r="I377" s="113"/>
      <c r="J377" s="174"/>
      <c r="K377" s="112"/>
      <c r="L377" s="113"/>
      <c r="M377" s="129">
        <v>59</v>
      </c>
      <c r="N377" s="127" t="s">
        <v>90</v>
      </c>
    </row>
    <row r="378" spans="1:14" x14ac:dyDescent="0.2">
      <c r="A378" s="110"/>
      <c r="B378" s="122" t="s">
        <v>434</v>
      </c>
      <c r="C378" s="176">
        <v>1000000</v>
      </c>
      <c r="D378" s="123">
        <v>10</v>
      </c>
      <c r="E378" s="162"/>
      <c r="F378" s="171"/>
      <c r="G378" s="113"/>
      <c r="H378" s="113"/>
      <c r="I378" s="113"/>
      <c r="J378" s="174"/>
      <c r="K378" s="112"/>
      <c r="L378" s="113"/>
      <c r="M378" s="129">
        <v>4.8</v>
      </c>
      <c r="N378" s="127" t="s">
        <v>99</v>
      </c>
    </row>
    <row r="379" spans="1:14" x14ac:dyDescent="0.2">
      <c r="A379" s="110"/>
      <c r="B379" s="122" t="s">
        <v>435</v>
      </c>
      <c r="C379" s="176">
        <v>10000000</v>
      </c>
      <c r="D379" s="123">
        <v>1000</v>
      </c>
      <c r="E379" s="162"/>
      <c r="F379" s="171"/>
      <c r="G379" s="113"/>
      <c r="H379" s="113"/>
      <c r="I379" s="113"/>
      <c r="J379" s="174"/>
      <c r="K379" s="112"/>
      <c r="L379" s="113"/>
      <c r="M379" s="129">
        <v>19.399999999999999</v>
      </c>
      <c r="N379" s="127" t="s">
        <v>99</v>
      </c>
    </row>
    <row r="380" spans="1:14" x14ac:dyDescent="0.2">
      <c r="A380" s="110"/>
      <c r="B380" s="122" t="s">
        <v>436</v>
      </c>
      <c r="C380" s="176">
        <v>10000000</v>
      </c>
      <c r="D380" s="123">
        <v>1000</v>
      </c>
      <c r="E380" s="162"/>
      <c r="F380" s="171"/>
      <c r="G380" s="113"/>
      <c r="H380" s="113"/>
      <c r="I380" s="113"/>
      <c r="J380" s="174"/>
      <c r="K380" s="112"/>
      <c r="L380" s="113"/>
      <c r="M380" s="126">
        <v>600000</v>
      </c>
      <c r="N380" s="127" t="s">
        <v>30</v>
      </c>
    </row>
    <row r="381" spans="1:14" x14ac:dyDescent="0.2">
      <c r="A381" s="110"/>
      <c r="B381" s="122" t="s">
        <v>437</v>
      </c>
      <c r="C381" s="176">
        <v>10000000</v>
      </c>
      <c r="D381" s="123">
        <v>10</v>
      </c>
      <c r="E381" s="162"/>
      <c r="F381" s="171"/>
      <c r="G381" s="113"/>
      <c r="H381" s="113"/>
      <c r="I381" s="113"/>
      <c r="J381" s="174"/>
      <c r="K381" s="112"/>
      <c r="L381" s="113"/>
      <c r="M381" s="126">
        <v>140000000000</v>
      </c>
      <c r="N381" s="127" t="s">
        <v>30</v>
      </c>
    </row>
    <row r="382" spans="1:14" ht="12.75" customHeight="1" x14ac:dyDescent="0.2">
      <c r="A382" s="110">
        <v>164</v>
      </c>
      <c r="B382" s="111" t="s">
        <v>438</v>
      </c>
      <c r="C382" s="196">
        <v>100000</v>
      </c>
      <c r="D382" s="112">
        <v>10</v>
      </c>
      <c r="E382" s="162">
        <v>1</v>
      </c>
      <c r="F382" s="112">
        <v>10</v>
      </c>
      <c r="G382" s="113">
        <v>9.6000000000000002E-2</v>
      </c>
      <c r="I382" s="140">
        <v>1</v>
      </c>
      <c r="J382" s="112">
        <v>10</v>
      </c>
      <c r="K382" s="112">
        <v>10</v>
      </c>
      <c r="L382" s="113">
        <v>440</v>
      </c>
      <c r="M382" s="116">
        <v>40.299999999999997</v>
      </c>
      <c r="N382" s="117" t="s">
        <v>99</v>
      </c>
    </row>
    <row r="383" spans="1:14" ht="12.75" customHeight="1" x14ac:dyDescent="0.2">
      <c r="A383" s="110"/>
      <c r="B383" s="122" t="s">
        <v>439</v>
      </c>
      <c r="C383" s="176">
        <v>100000</v>
      </c>
      <c r="D383" s="123">
        <v>100</v>
      </c>
      <c r="E383" s="162"/>
      <c r="F383" s="112"/>
      <c r="G383" s="113"/>
      <c r="H383" s="113"/>
      <c r="I383" s="113"/>
      <c r="J383" s="112"/>
      <c r="K383" s="112"/>
      <c r="L383" s="113"/>
      <c r="M383" s="129">
        <v>3.93</v>
      </c>
      <c r="N383" s="127" t="s">
        <v>99</v>
      </c>
    </row>
    <row r="384" spans="1:14" ht="12.75" customHeight="1" x14ac:dyDescent="0.2">
      <c r="A384" s="110"/>
      <c r="B384" s="122" t="s">
        <v>440</v>
      </c>
      <c r="C384" s="176">
        <v>100000</v>
      </c>
      <c r="D384" s="123">
        <v>10</v>
      </c>
      <c r="E384" s="162"/>
      <c r="F384" s="112"/>
      <c r="G384" s="113"/>
      <c r="H384" s="113"/>
      <c r="I384" s="113"/>
      <c r="J384" s="112"/>
      <c r="K384" s="112"/>
      <c r="L384" s="113"/>
      <c r="M384" s="129">
        <v>92.5</v>
      </c>
      <c r="N384" s="127" t="s">
        <v>90</v>
      </c>
    </row>
    <row r="385" spans="1:14" ht="12.75" customHeight="1" x14ac:dyDescent="0.2">
      <c r="A385" s="110"/>
      <c r="B385" s="122" t="s">
        <v>441</v>
      </c>
      <c r="C385" s="176">
        <v>100000</v>
      </c>
      <c r="D385" s="123">
        <v>100</v>
      </c>
      <c r="E385" s="162"/>
      <c r="F385" s="112"/>
      <c r="G385" s="113"/>
      <c r="H385" s="113"/>
      <c r="I385" s="113"/>
      <c r="J385" s="112"/>
      <c r="K385" s="112"/>
      <c r="L385" s="113"/>
      <c r="M385" s="129">
        <v>14.2</v>
      </c>
      <c r="N385" s="127" t="s">
        <v>90</v>
      </c>
    </row>
    <row r="386" spans="1:14" ht="25.5" customHeight="1" x14ac:dyDescent="0.2">
      <c r="A386" s="110"/>
      <c r="B386" s="122" t="s">
        <v>442</v>
      </c>
      <c r="C386" s="176">
        <v>10000000</v>
      </c>
      <c r="D386" s="123">
        <v>1000</v>
      </c>
      <c r="E386" s="162"/>
      <c r="F386" s="112"/>
      <c r="G386" s="113"/>
      <c r="H386" s="113"/>
      <c r="I386" s="113"/>
      <c r="J386" s="112"/>
      <c r="K386" s="112"/>
      <c r="L386" s="113"/>
      <c r="M386" s="129">
        <v>75.900000000000006</v>
      </c>
      <c r="N386" s="127" t="s">
        <v>99</v>
      </c>
    </row>
    <row r="387" spans="1:14" ht="12.75" customHeight="1" x14ac:dyDescent="0.2">
      <c r="A387" s="110"/>
      <c r="B387" s="122" t="s">
        <v>443</v>
      </c>
      <c r="C387" s="176">
        <v>1000000</v>
      </c>
      <c r="D387" s="123">
        <v>10</v>
      </c>
      <c r="E387" s="162"/>
      <c r="F387" s="112"/>
      <c r="G387" s="113"/>
      <c r="H387" s="113"/>
      <c r="I387" s="113"/>
      <c r="J387" s="112"/>
      <c r="K387" s="112"/>
      <c r="L387" s="113"/>
      <c r="M387" s="129">
        <v>17.8</v>
      </c>
      <c r="N387" s="127" t="s">
        <v>99</v>
      </c>
    </row>
    <row r="388" spans="1:14" ht="12.75" customHeight="1" x14ac:dyDescent="0.2">
      <c r="A388" s="110"/>
      <c r="B388" s="122" t="s">
        <v>444</v>
      </c>
      <c r="C388" s="176">
        <v>10000000</v>
      </c>
      <c r="D388" s="123">
        <v>1000</v>
      </c>
      <c r="E388" s="162"/>
      <c r="F388" s="112"/>
      <c r="G388" s="113"/>
      <c r="H388" s="113"/>
      <c r="I388" s="113"/>
      <c r="J388" s="112"/>
      <c r="K388" s="112"/>
      <c r="L388" s="113"/>
      <c r="M388" s="129">
        <v>9</v>
      </c>
      <c r="N388" s="127" t="s">
        <v>99</v>
      </c>
    </row>
    <row r="389" spans="1:14" ht="12.75" customHeight="1" x14ac:dyDescent="0.2">
      <c r="A389" s="110"/>
      <c r="B389" s="122" t="s">
        <v>445</v>
      </c>
      <c r="C389" s="176">
        <v>1000000</v>
      </c>
      <c r="D389" s="123">
        <v>1000</v>
      </c>
      <c r="E389" s="162"/>
      <c r="F389" s="112"/>
      <c r="G389" s="113"/>
      <c r="H389" s="113"/>
      <c r="I389" s="113"/>
      <c r="J389" s="112"/>
      <c r="K389" s="112"/>
      <c r="L389" s="113"/>
      <c r="M389" s="129">
        <v>34.4</v>
      </c>
      <c r="N389" s="127" t="s">
        <v>99</v>
      </c>
    </row>
    <row r="390" spans="1:14" ht="15.75" customHeight="1" x14ac:dyDescent="0.2">
      <c r="A390" s="110">
        <v>165</v>
      </c>
      <c r="B390" s="111" t="s">
        <v>446</v>
      </c>
      <c r="C390" s="196">
        <v>1000000</v>
      </c>
      <c r="D390" s="112">
        <v>100</v>
      </c>
      <c r="E390" s="113">
        <v>10</v>
      </c>
      <c r="F390" s="171">
        <v>9</v>
      </c>
      <c r="G390" s="114">
        <v>2.1</v>
      </c>
      <c r="H390" s="113">
        <v>0.7</v>
      </c>
      <c r="I390" s="113">
        <v>12</v>
      </c>
      <c r="J390" s="112">
        <v>80</v>
      </c>
      <c r="K390" s="171">
        <v>9</v>
      </c>
      <c r="L390" s="113">
        <v>140</v>
      </c>
      <c r="M390" s="116">
        <v>137.6</v>
      </c>
      <c r="N390" s="117" t="s">
        <v>88</v>
      </c>
    </row>
    <row r="391" spans="1:14" x14ac:dyDescent="0.2">
      <c r="A391" s="110">
        <v>166</v>
      </c>
      <c r="B391" s="111" t="s">
        <v>447</v>
      </c>
      <c r="C391" s="196">
        <v>10000000</v>
      </c>
      <c r="D391" s="112">
        <v>100</v>
      </c>
      <c r="E391" s="113">
        <v>10</v>
      </c>
      <c r="F391" s="112">
        <v>70</v>
      </c>
      <c r="G391" s="114">
        <v>4.2</v>
      </c>
      <c r="H391" s="114">
        <v>1</v>
      </c>
      <c r="I391" s="115">
        <v>10</v>
      </c>
      <c r="J391" s="112">
        <v>100</v>
      </c>
      <c r="K391" s="112">
        <v>70</v>
      </c>
      <c r="L391" s="113">
        <v>1000</v>
      </c>
      <c r="M391" s="116">
        <v>32.5</v>
      </c>
      <c r="N391" s="117" t="s">
        <v>88</v>
      </c>
    </row>
    <row r="392" spans="1:14" x14ac:dyDescent="0.2">
      <c r="A392" s="110">
        <v>167</v>
      </c>
      <c r="B392" s="111" t="s">
        <v>448</v>
      </c>
      <c r="C392" s="196">
        <v>1000000</v>
      </c>
      <c r="D392" s="112">
        <v>100</v>
      </c>
      <c r="E392" s="113">
        <v>10</v>
      </c>
      <c r="F392" s="112">
        <v>100</v>
      </c>
      <c r="G392" s="113">
        <v>0.94</v>
      </c>
      <c r="I392" s="115">
        <v>10</v>
      </c>
      <c r="J392" s="112">
        <v>100</v>
      </c>
      <c r="K392" s="112">
        <v>100</v>
      </c>
      <c r="L392" s="113">
        <v>5200</v>
      </c>
      <c r="M392" s="116">
        <v>33</v>
      </c>
      <c r="N392" s="117" t="s">
        <v>99</v>
      </c>
    </row>
    <row r="393" spans="1:14" x14ac:dyDescent="0.2">
      <c r="A393" s="110">
        <v>168</v>
      </c>
      <c r="B393" s="111" t="s">
        <v>449</v>
      </c>
      <c r="C393" s="196">
        <v>100000</v>
      </c>
      <c r="D393" s="112">
        <v>100</v>
      </c>
      <c r="E393" s="113">
        <v>100</v>
      </c>
      <c r="F393" s="171">
        <v>9</v>
      </c>
      <c r="G393" s="114">
        <v>5.2</v>
      </c>
      <c r="H393" s="113">
        <v>0.4</v>
      </c>
      <c r="I393" s="113">
        <v>26</v>
      </c>
      <c r="J393" s="112">
        <v>100</v>
      </c>
      <c r="K393" s="112">
        <v>10</v>
      </c>
      <c r="L393" s="113">
        <v>240</v>
      </c>
      <c r="M393" s="116">
        <v>248.8</v>
      </c>
      <c r="N393" s="117" t="s">
        <v>88</v>
      </c>
    </row>
    <row r="394" spans="1:14" ht="21" customHeight="1" x14ac:dyDescent="0.2">
      <c r="A394" s="110"/>
      <c r="B394" s="122" t="s">
        <v>450</v>
      </c>
      <c r="C394" s="176">
        <v>100000</v>
      </c>
      <c r="D394" s="123">
        <v>10</v>
      </c>
      <c r="E394" s="113"/>
      <c r="F394" s="171"/>
      <c r="G394" s="114"/>
      <c r="H394" s="113"/>
      <c r="I394" s="113"/>
      <c r="J394" s="112"/>
      <c r="K394" s="112"/>
      <c r="L394" s="113"/>
      <c r="M394" s="129">
        <v>13.1</v>
      </c>
      <c r="N394" s="127" t="s">
        <v>90</v>
      </c>
    </row>
    <row r="395" spans="1:14" x14ac:dyDescent="0.2">
      <c r="A395" s="110"/>
      <c r="B395" s="122" t="s">
        <v>451</v>
      </c>
      <c r="C395" s="176">
        <v>1000000</v>
      </c>
      <c r="D395" s="123">
        <v>100</v>
      </c>
      <c r="E395" s="113"/>
      <c r="F395" s="171"/>
      <c r="G395" s="114"/>
      <c r="H395" s="113"/>
      <c r="I395" s="113"/>
      <c r="J395" s="112"/>
      <c r="K395" s="112"/>
      <c r="L395" s="113"/>
      <c r="M395" s="129">
        <v>76.599999999999994</v>
      </c>
      <c r="N395" s="127" t="s">
        <v>90</v>
      </c>
    </row>
    <row r="396" spans="1:14" x14ac:dyDescent="0.2">
      <c r="A396" s="110"/>
      <c r="B396" s="122" t="s">
        <v>452</v>
      </c>
      <c r="C396" s="176">
        <v>1000000</v>
      </c>
      <c r="D396" s="123">
        <v>10</v>
      </c>
      <c r="E396" s="113"/>
      <c r="F396" s="171"/>
      <c r="G396" s="114"/>
      <c r="H396" s="113"/>
      <c r="I396" s="113"/>
      <c r="J396" s="112"/>
      <c r="K396" s="112"/>
      <c r="L396" s="113"/>
      <c r="M396" s="129">
        <v>2</v>
      </c>
      <c r="N396" s="127" t="s">
        <v>99</v>
      </c>
    </row>
    <row r="397" spans="1:14" x14ac:dyDescent="0.2">
      <c r="A397" s="110"/>
      <c r="B397" s="122" t="s">
        <v>453</v>
      </c>
      <c r="C397" s="176">
        <v>10000000</v>
      </c>
      <c r="D397" s="123">
        <v>100</v>
      </c>
      <c r="E397" s="113"/>
      <c r="F397" s="171"/>
      <c r="G397" s="114"/>
      <c r="H397" s="113"/>
      <c r="I397" s="113"/>
      <c r="J397" s="112"/>
      <c r="K397" s="112"/>
      <c r="L397" s="113"/>
      <c r="M397" s="129">
        <v>4.5</v>
      </c>
      <c r="N397" s="127" t="s">
        <v>99</v>
      </c>
    </row>
    <row r="398" spans="1:14" ht="14.25" customHeight="1" x14ac:dyDescent="0.2">
      <c r="A398" s="110">
        <v>169</v>
      </c>
      <c r="B398" s="111" t="s">
        <v>454</v>
      </c>
      <c r="C398" s="196">
        <v>100000</v>
      </c>
      <c r="D398" s="112">
        <v>100</v>
      </c>
      <c r="E398" s="161">
        <v>10</v>
      </c>
      <c r="F398" s="112">
        <v>100</v>
      </c>
      <c r="G398" s="114">
        <v>3.8</v>
      </c>
      <c r="I398" s="115">
        <v>100</v>
      </c>
      <c r="J398" s="112">
        <v>100</v>
      </c>
      <c r="K398" s="112">
        <v>100</v>
      </c>
      <c r="L398" s="113">
        <v>36000</v>
      </c>
      <c r="M398" s="116">
        <v>19.100000000000001</v>
      </c>
      <c r="N398" s="117" t="s">
        <v>99</v>
      </c>
    </row>
    <row r="399" spans="1:14" ht="12.75" customHeight="1" x14ac:dyDescent="0.2">
      <c r="A399" s="110"/>
      <c r="B399" s="122" t="s">
        <v>455</v>
      </c>
      <c r="C399" s="176">
        <v>1000000000</v>
      </c>
      <c r="D399" s="123">
        <v>10000000</v>
      </c>
      <c r="E399" s="113"/>
      <c r="F399" s="112"/>
      <c r="G399" s="113"/>
      <c r="H399" s="114"/>
      <c r="I399" s="113"/>
      <c r="J399" s="112"/>
      <c r="K399" s="112"/>
      <c r="L399" s="113"/>
      <c r="M399" s="129">
        <v>14.6</v>
      </c>
      <c r="N399" s="127" t="s">
        <v>90</v>
      </c>
    </row>
    <row r="400" spans="1:14" x14ac:dyDescent="0.2">
      <c r="A400" s="110">
        <v>170</v>
      </c>
      <c r="B400" s="111" t="s">
        <v>456</v>
      </c>
      <c r="C400" s="196">
        <v>1000000</v>
      </c>
      <c r="D400" s="112">
        <v>10000</v>
      </c>
      <c r="E400" s="113">
        <v>100</v>
      </c>
      <c r="F400" s="112">
        <v>40</v>
      </c>
      <c r="G400" s="119">
        <v>40</v>
      </c>
      <c r="H400" s="113">
        <v>20</v>
      </c>
      <c r="I400" s="115">
        <v>100</v>
      </c>
      <c r="J400" s="112">
        <v>10000</v>
      </c>
      <c r="K400" s="112">
        <v>40</v>
      </c>
      <c r="L400" s="113">
        <v>640000</v>
      </c>
      <c r="M400" s="116">
        <v>13.6</v>
      </c>
      <c r="N400" s="117" t="s">
        <v>99</v>
      </c>
    </row>
    <row r="401" spans="1:14" x14ac:dyDescent="0.2">
      <c r="A401" s="110"/>
      <c r="B401" s="122" t="s">
        <v>457</v>
      </c>
      <c r="C401" s="176">
        <v>100000</v>
      </c>
      <c r="D401" s="123">
        <v>100</v>
      </c>
      <c r="E401" s="113"/>
      <c r="F401" s="112"/>
      <c r="G401" s="113"/>
      <c r="H401" s="113"/>
      <c r="I401" s="113"/>
      <c r="J401" s="112"/>
      <c r="K401" s="112"/>
      <c r="L401" s="113"/>
      <c r="M401" s="129">
        <v>17.3</v>
      </c>
      <c r="N401" s="127" t="s">
        <v>90</v>
      </c>
    </row>
    <row r="402" spans="1:14" x14ac:dyDescent="0.2">
      <c r="A402" s="110"/>
      <c r="B402" s="122" t="s">
        <v>458</v>
      </c>
      <c r="C402" s="176">
        <v>100000</v>
      </c>
      <c r="D402" s="123">
        <v>1000</v>
      </c>
      <c r="E402" s="113"/>
      <c r="F402" s="112"/>
      <c r="G402" s="113"/>
      <c r="H402" s="113"/>
      <c r="I402" s="113"/>
      <c r="J402" s="112"/>
      <c r="K402" s="112"/>
      <c r="L402" s="113"/>
      <c r="M402" s="129">
        <v>5.98</v>
      </c>
      <c r="N402" s="127" t="s">
        <v>90</v>
      </c>
    </row>
    <row r="403" spans="1:14" x14ac:dyDescent="0.2">
      <c r="A403" s="110"/>
      <c r="B403" s="122" t="s">
        <v>459</v>
      </c>
      <c r="C403" s="176">
        <v>100000</v>
      </c>
      <c r="D403" s="123">
        <v>10</v>
      </c>
      <c r="E403" s="113"/>
      <c r="F403" s="112"/>
      <c r="G403" s="113"/>
      <c r="H403" s="113"/>
      <c r="I403" s="113"/>
      <c r="J403" s="112"/>
      <c r="K403" s="112"/>
      <c r="L403" s="113"/>
      <c r="M403" s="129">
        <v>13.6</v>
      </c>
      <c r="N403" s="127" t="s">
        <v>90</v>
      </c>
    </row>
    <row r="404" spans="1:14" ht="21" customHeight="1" x14ac:dyDescent="0.2">
      <c r="A404" s="110"/>
      <c r="B404" s="122" t="s">
        <v>460</v>
      </c>
      <c r="C404" s="176">
        <v>1000000</v>
      </c>
      <c r="D404" s="123">
        <v>100</v>
      </c>
      <c r="E404" s="113"/>
      <c r="F404" s="112"/>
      <c r="G404" s="113"/>
      <c r="H404" s="113"/>
      <c r="I404" s="113"/>
      <c r="J404" s="112"/>
      <c r="K404" s="112"/>
      <c r="L404" s="113"/>
      <c r="M404" s="129">
        <v>50.7</v>
      </c>
      <c r="N404" s="127" t="s">
        <v>90</v>
      </c>
    </row>
    <row r="405" spans="1:14" x14ac:dyDescent="0.2">
      <c r="A405" s="110"/>
      <c r="B405" s="122" t="s">
        <v>461</v>
      </c>
      <c r="C405" s="176">
        <v>10000000</v>
      </c>
      <c r="D405" s="123">
        <v>1000</v>
      </c>
      <c r="E405" s="113"/>
      <c r="F405" s="112"/>
      <c r="G405" s="113"/>
      <c r="H405" s="113"/>
      <c r="I405" s="113"/>
      <c r="J405" s="112"/>
      <c r="K405" s="112"/>
      <c r="L405" s="113"/>
      <c r="M405" s="129">
        <v>5.0999999999999996</v>
      </c>
      <c r="N405" s="127" t="s">
        <v>90</v>
      </c>
    </row>
    <row r="406" spans="1:14" x14ac:dyDescent="0.2">
      <c r="A406" s="110"/>
      <c r="B406" s="122" t="s">
        <v>462</v>
      </c>
      <c r="C406" s="176">
        <v>1000000</v>
      </c>
      <c r="D406" s="123">
        <v>100</v>
      </c>
      <c r="E406" s="113"/>
      <c r="F406" s="112"/>
      <c r="G406" s="113"/>
      <c r="H406" s="113"/>
      <c r="I406" s="113"/>
      <c r="J406" s="112"/>
      <c r="K406" s="112"/>
      <c r="L406" s="113"/>
      <c r="M406" s="129">
        <v>29.7</v>
      </c>
      <c r="N406" s="127" t="s">
        <v>90</v>
      </c>
    </row>
    <row r="407" spans="1:14" x14ac:dyDescent="0.2">
      <c r="A407" s="110"/>
      <c r="B407" s="122" t="s">
        <v>463</v>
      </c>
      <c r="C407" s="176">
        <v>1000000</v>
      </c>
      <c r="D407" s="123">
        <v>10</v>
      </c>
      <c r="E407" s="113"/>
      <c r="F407" s="112"/>
      <c r="G407" s="113"/>
      <c r="H407" s="113"/>
      <c r="I407" s="113"/>
      <c r="J407" s="112"/>
      <c r="K407" s="112"/>
      <c r="L407" s="113"/>
      <c r="M407" s="129">
        <v>5.5</v>
      </c>
      <c r="N407" s="127" t="s">
        <v>99</v>
      </c>
    </row>
    <row r="408" spans="1:14" x14ac:dyDescent="0.2">
      <c r="A408" s="110"/>
      <c r="B408" s="122" t="s">
        <v>464</v>
      </c>
      <c r="C408" s="176">
        <v>10000000</v>
      </c>
      <c r="D408" s="123">
        <v>100</v>
      </c>
      <c r="E408" s="113"/>
      <c r="F408" s="112"/>
      <c r="G408" s="113"/>
      <c r="H408" s="113"/>
      <c r="I408" s="113"/>
      <c r="J408" s="112"/>
      <c r="K408" s="112"/>
      <c r="L408" s="113"/>
      <c r="M408" s="129">
        <v>2.5</v>
      </c>
      <c r="N408" s="127" t="s">
        <v>99</v>
      </c>
    </row>
    <row r="409" spans="1:14" ht="12.75" customHeight="1" x14ac:dyDescent="0.2">
      <c r="A409" s="110">
        <v>171</v>
      </c>
      <c r="B409" s="111" t="s">
        <v>465</v>
      </c>
      <c r="C409" s="196">
        <v>1000000</v>
      </c>
      <c r="D409" s="112">
        <v>100</v>
      </c>
      <c r="E409" s="113">
        <v>10</v>
      </c>
      <c r="F409" s="112">
        <v>50</v>
      </c>
      <c r="G409" s="114">
        <v>2</v>
      </c>
      <c r="H409" s="113">
        <v>0.7</v>
      </c>
      <c r="I409" s="115">
        <v>10</v>
      </c>
      <c r="J409" s="112">
        <v>80</v>
      </c>
      <c r="K409" s="112">
        <v>50</v>
      </c>
      <c r="L409" s="113">
        <v>1400</v>
      </c>
      <c r="M409" s="120" t="s">
        <v>466</v>
      </c>
      <c r="N409" s="175" t="s">
        <v>88</v>
      </c>
    </row>
    <row r="410" spans="1:14" x14ac:dyDescent="0.2">
      <c r="A410" s="110">
        <v>172</v>
      </c>
      <c r="B410" s="111" t="s">
        <v>467</v>
      </c>
      <c r="C410" s="196">
        <v>1000000</v>
      </c>
      <c r="D410" s="112">
        <v>100</v>
      </c>
      <c r="E410" s="113">
        <v>10</v>
      </c>
      <c r="F410" s="112">
        <v>100</v>
      </c>
      <c r="G410" s="113">
        <v>0.66</v>
      </c>
      <c r="I410" s="115">
        <v>10</v>
      </c>
      <c r="J410" s="112">
        <v>100</v>
      </c>
      <c r="K410" s="112">
        <v>100</v>
      </c>
      <c r="L410" s="113">
        <v>69000</v>
      </c>
      <c r="M410" s="116" t="s">
        <v>468</v>
      </c>
      <c r="N410" s="175" t="s">
        <v>99</v>
      </c>
    </row>
    <row r="411" spans="1:14" x14ac:dyDescent="0.2">
      <c r="A411" s="110"/>
      <c r="B411" s="122" t="s">
        <v>469</v>
      </c>
      <c r="C411" s="176">
        <v>100000</v>
      </c>
      <c r="D411" s="123">
        <v>10</v>
      </c>
      <c r="E411" s="113"/>
      <c r="F411" s="112"/>
      <c r="G411" s="113"/>
      <c r="H411" s="113"/>
      <c r="I411" s="113"/>
      <c r="J411" s="112"/>
      <c r="K411" s="112"/>
      <c r="L411" s="113"/>
      <c r="M411" s="129">
        <v>12.4</v>
      </c>
      <c r="N411" s="176" t="s">
        <v>90</v>
      </c>
    </row>
    <row r="412" spans="1:14" ht="24" customHeight="1" x14ac:dyDescent="0.2">
      <c r="A412" s="110"/>
      <c r="B412" s="122" t="s">
        <v>470</v>
      </c>
      <c r="C412" s="176">
        <v>100000</v>
      </c>
      <c r="D412" s="123">
        <v>10</v>
      </c>
      <c r="E412" s="113"/>
      <c r="F412" s="112"/>
      <c r="G412" s="113"/>
      <c r="H412" s="113"/>
      <c r="I412" s="113"/>
      <c r="J412" s="112"/>
      <c r="K412" s="112"/>
      <c r="L412" s="113"/>
      <c r="M412" s="129">
        <v>20.9</v>
      </c>
      <c r="N412" s="176" t="s">
        <v>90</v>
      </c>
    </row>
    <row r="413" spans="1:14" x14ac:dyDescent="0.2">
      <c r="A413" s="110"/>
      <c r="B413" s="122" t="s">
        <v>471</v>
      </c>
      <c r="C413" s="176">
        <v>1000000</v>
      </c>
      <c r="D413" s="123">
        <v>100</v>
      </c>
      <c r="E413" s="113"/>
      <c r="F413" s="112"/>
      <c r="G413" s="113"/>
      <c r="H413" s="113"/>
      <c r="I413" s="113"/>
      <c r="J413" s="112"/>
      <c r="K413" s="112"/>
      <c r="L413" s="113"/>
      <c r="M413" s="129">
        <v>265</v>
      </c>
      <c r="N413" s="176" t="s">
        <v>88</v>
      </c>
    </row>
    <row r="414" spans="1:14" x14ac:dyDescent="0.2">
      <c r="A414" s="110"/>
      <c r="B414" s="122" t="s">
        <v>472</v>
      </c>
      <c r="C414" s="176">
        <v>1000000</v>
      </c>
      <c r="D414" s="123">
        <v>10</v>
      </c>
      <c r="E414" s="113"/>
      <c r="F414" s="112"/>
      <c r="G414" s="113"/>
      <c r="H414" s="113"/>
      <c r="I414" s="113"/>
      <c r="J414" s="112"/>
      <c r="K414" s="112"/>
      <c r="L414" s="113"/>
      <c r="M414" s="129">
        <v>1</v>
      </c>
      <c r="N414" s="176" t="s">
        <v>30</v>
      </c>
    </row>
    <row r="415" spans="1:14" x14ac:dyDescent="0.2">
      <c r="A415" s="110"/>
      <c r="B415" s="122" t="s">
        <v>473</v>
      </c>
      <c r="C415" s="176">
        <v>10000000</v>
      </c>
      <c r="D415" s="123">
        <v>1000</v>
      </c>
      <c r="E415" s="113"/>
      <c r="F415" s="112"/>
      <c r="G415" s="113"/>
      <c r="H415" s="113"/>
      <c r="I415" s="113"/>
      <c r="J415" s="112"/>
      <c r="K415" s="112"/>
      <c r="L415" s="113"/>
      <c r="M415" s="129">
        <v>17.7</v>
      </c>
      <c r="N415" s="176" t="s">
        <v>30</v>
      </c>
    </row>
    <row r="416" spans="1:14" x14ac:dyDescent="0.2">
      <c r="A416" s="110"/>
      <c r="B416" s="122" t="s">
        <v>474</v>
      </c>
      <c r="C416" s="176">
        <v>1000000</v>
      </c>
      <c r="D416" s="123">
        <v>10</v>
      </c>
      <c r="E416" s="113"/>
      <c r="F416" s="112"/>
      <c r="G416" s="113"/>
      <c r="H416" s="113"/>
      <c r="I416" s="113"/>
      <c r="J416" s="112"/>
      <c r="K416" s="112"/>
      <c r="L416" s="113"/>
      <c r="M416" s="129">
        <v>5.5</v>
      </c>
      <c r="N416" s="176" t="s">
        <v>30</v>
      </c>
    </row>
    <row r="417" spans="1:14" ht="15" customHeight="1" x14ac:dyDescent="0.2">
      <c r="A417" s="110">
        <v>173</v>
      </c>
      <c r="B417" s="111" t="s">
        <v>475</v>
      </c>
      <c r="C417" s="196">
        <v>10000000</v>
      </c>
      <c r="D417" s="112">
        <v>10000</v>
      </c>
      <c r="E417" s="113">
        <v>1000</v>
      </c>
      <c r="F417" s="112">
        <v>200</v>
      </c>
      <c r="G417" s="119">
        <v>200</v>
      </c>
      <c r="H417" s="113">
        <v>20</v>
      </c>
      <c r="I417" s="115">
        <v>1000</v>
      </c>
      <c r="J417" s="112">
        <v>10000</v>
      </c>
      <c r="K417" s="112">
        <v>6000</v>
      </c>
      <c r="L417" s="113">
        <v>24000</v>
      </c>
      <c r="M417" s="116" t="s">
        <v>476</v>
      </c>
      <c r="N417" s="175" t="s">
        <v>30</v>
      </c>
    </row>
    <row r="418" spans="1:14" ht="15.75" customHeight="1" x14ac:dyDescent="0.2">
      <c r="A418" s="110"/>
      <c r="B418" s="122" t="s">
        <v>477</v>
      </c>
      <c r="C418" s="176">
        <v>100000</v>
      </c>
      <c r="D418" s="123">
        <v>10</v>
      </c>
      <c r="E418" s="113"/>
      <c r="F418" s="112"/>
      <c r="G418" s="113"/>
      <c r="H418" s="113"/>
      <c r="I418" s="113"/>
      <c r="J418" s="112"/>
      <c r="K418" s="112"/>
      <c r="L418" s="113"/>
      <c r="M418" s="129">
        <v>5.4</v>
      </c>
      <c r="N418" s="176" t="s">
        <v>88</v>
      </c>
    </row>
    <row r="419" spans="1:14" ht="15" customHeight="1" x14ac:dyDescent="0.2">
      <c r="A419" s="110"/>
      <c r="B419" s="122" t="s">
        <v>478</v>
      </c>
      <c r="C419" s="176">
        <v>1000000</v>
      </c>
      <c r="D419" s="123">
        <v>10</v>
      </c>
      <c r="E419" s="113"/>
      <c r="F419" s="112"/>
      <c r="G419" s="113"/>
      <c r="H419" s="113"/>
      <c r="I419" s="113"/>
      <c r="J419" s="112"/>
      <c r="K419" s="112"/>
      <c r="L419" s="113"/>
      <c r="M419" s="129">
        <v>41.3</v>
      </c>
      <c r="N419" s="176" t="s">
        <v>88</v>
      </c>
    </row>
    <row r="420" spans="1:14" x14ac:dyDescent="0.2">
      <c r="A420" s="110">
        <v>174</v>
      </c>
      <c r="B420" s="111" t="s">
        <v>479</v>
      </c>
      <c r="C420" s="196">
        <v>1000000</v>
      </c>
      <c r="D420" s="112">
        <v>1000</v>
      </c>
      <c r="E420" s="113">
        <v>100</v>
      </c>
      <c r="F420" s="112">
        <v>1000</v>
      </c>
      <c r="G420" s="113">
        <v>21</v>
      </c>
      <c r="I420" s="115">
        <v>100</v>
      </c>
      <c r="J420" s="112">
        <v>1000</v>
      </c>
      <c r="K420" s="112">
        <v>1000</v>
      </c>
      <c r="L420" s="113">
        <v>72000</v>
      </c>
      <c r="M420" s="116" t="s">
        <v>480</v>
      </c>
      <c r="N420" s="175" t="s">
        <v>99</v>
      </c>
    </row>
    <row r="421" spans="1:14" x14ac:dyDescent="0.2">
      <c r="A421" s="110"/>
      <c r="B421" s="122" t="s">
        <v>481</v>
      </c>
      <c r="C421" s="176">
        <v>100000</v>
      </c>
      <c r="D421" s="123">
        <v>10</v>
      </c>
      <c r="E421" s="113"/>
      <c r="F421" s="112"/>
      <c r="G421" s="113"/>
      <c r="H421" s="114"/>
      <c r="I421" s="113"/>
      <c r="J421" s="112"/>
      <c r="K421" s="112"/>
      <c r="L421" s="113"/>
      <c r="M421" s="129">
        <v>2.7</v>
      </c>
      <c r="N421" s="176" t="s">
        <v>99</v>
      </c>
    </row>
    <row r="422" spans="1:14" x14ac:dyDescent="0.2">
      <c r="A422" s="110"/>
      <c r="B422" s="122" t="s">
        <v>482</v>
      </c>
      <c r="C422" s="176">
        <v>1000000</v>
      </c>
      <c r="D422" s="123">
        <v>100</v>
      </c>
      <c r="E422" s="113"/>
      <c r="F422" s="112"/>
      <c r="G422" s="113"/>
      <c r="H422" s="114"/>
      <c r="I422" s="113"/>
      <c r="J422" s="112"/>
      <c r="K422" s="112"/>
      <c r="L422" s="113"/>
      <c r="M422" s="129">
        <v>28</v>
      </c>
      <c r="N422" s="176" t="s">
        <v>99</v>
      </c>
    </row>
    <row r="423" spans="1:14" ht="19.5" customHeight="1" x14ac:dyDescent="0.2">
      <c r="A423" s="110"/>
      <c r="B423" s="122" t="s">
        <v>483</v>
      </c>
      <c r="C423" s="176">
        <v>100000</v>
      </c>
      <c r="D423" s="123">
        <v>10</v>
      </c>
      <c r="E423" s="113"/>
      <c r="F423" s="112"/>
      <c r="G423" s="113"/>
      <c r="H423" s="114"/>
      <c r="I423" s="113"/>
      <c r="J423" s="112"/>
      <c r="K423" s="112"/>
      <c r="L423" s="113"/>
      <c r="M423" s="129">
        <v>10.199999999999999</v>
      </c>
      <c r="N423" s="176" t="s">
        <v>90</v>
      </c>
    </row>
    <row r="424" spans="1:14" x14ac:dyDescent="0.2">
      <c r="A424" s="110"/>
      <c r="B424" s="122" t="s">
        <v>484</v>
      </c>
      <c r="C424" s="176">
        <v>1000000</v>
      </c>
      <c r="D424" s="123">
        <v>10</v>
      </c>
      <c r="E424" s="113"/>
      <c r="F424" s="112"/>
      <c r="G424" s="113"/>
      <c r="H424" s="114"/>
      <c r="I424" s="113"/>
      <c r="J424" s="112"/>
      <c r="K424" s="112"/>
      <c r="L424" s="113"/>
      <c r="M424" s="129">
        <v>22.6</v>
      </c>
      <c r="N424" s="176" t="s">
        <v>90</v>
      </c>
    </row>
    <row r="425" spans="1:14" x14ac:dyDescent="0.2">
      <c r="A425" s="110"/>
      <c r="B425" s="122" t="s">
        <v>485</v>
      </c>
      <c r="C425" s="176">
        <v>10000000</v>
      </c>
      <c r="D425" s="123">
        <v>100</v>
      </c>
      <c r="E425" s="113"/>
      <c r="F425" s="112"/>
      <c r="G425" s="113"/>
      <c r="H425" s="114"/>
      <c r="I425" s="113"/>
      <c r="J425" s="112"/>
      <c r="K425" s="112"/>
      <c r="L425" s="113"/>
      <c r="M425" s="129">
        <v>72.400000000000006</v>
      </c>
      <c r="N425" s="176" t="s">
        <v>90</v>
      </c>
    </row>
    <row r="426" spans="1:14" x14ac:dyDescent="0.2">
      <c r="A426" s="110"/>
      <c r="B426" s="122" t="s">
        <v>486</v>
      </c>
      <c r="C426" s="176">
        <v>10000000</v>
      </c>
      <c r="D426" s="123">
        <v>100</v>
      </c>
      <c r="E426" s="113"/>
      <c r="F426" s="112"/>
      <c r="G426" s="113"/>
      <c r="H426" s="114"/>
      <c r="I426" s="113"/>
      <c r="J426" s="112"/>
      <c r="K426" s="112"/>
      <c r="L426" s="113"/>
      <c r="M426" s="129">
        <v>340</v>
      </c>
      <c r="N426" s="176" t="s">
        <v>88</v>
      </c>
    </row>
    <row r="427" spans="1:14" x14ac:dyDescent="0.2">
      <c r="A427" s="110"/>
      <c r="B427" s="122" t="s">
        <v>487</v>
      </c>
      <c r="C427" s="176">
        <v>100000</v>
      </c>
      <c r="D427" s="123">
        <v>10</v>
      </c>
      <c r="E427" s="113"/>
      <c r="F427" s="112"/>
      <c r="G427" s="113"/>
      <c r="H427" s="114"/>
      <c r="I427" s="113"/>
      <c r="J427" s="112"/>
      <c r="K427" s="112"/>
      <c r="L427" s="113"/>
      <c r="M427" s="126">
        <v>100000000</v>
      </c>
      <c r="N427" s="176" t="s">
        <v>30</v>
      </c>
    </row>
    <row r="428" spans="1:14" x14ac:dyDescent="0.2">
      <c r="A428" s="110"/>
      <c r="B428" s="122" t="s">
        <v>488</v>
      </c>
      <c r="C428" s="176">
        <v>10000</v>
      </c>
      <c r="D428" s="123">
        <v>10</v>
      </c>
      <c r="E428" s="113"/>
      <c r="F428" s="112"/>
      <c r="G428" s="113"/>
      <c r="H428" s="114"/>
      <c r="I428" s="113"/>
      <c r="J428" s="112"/>
      <c r="K428" s="112"/>
      <c r="L428" s="113"/>
      <c r="M428" s="126">
        <v>110000000000</v>
      </c>
      <c r="N428" s="176" t="s">
        <v>30</v>
      </c>
    </row>
    <row r="429" spans="1:14" ht="14.25" customHeight="1" x14ac:dyDescent="0.2">
      <c r="A429" s="110">
        <v>175</v>
      </c>
      <c r="B429" s="111" t="s">
        <v>489</v>
      </c>
      <c r="C429" s="196">
        <v>100000000</v>
      </c>
      <c r="D429" s="112">
        <v>10000</v>
      </c>
      <c r="E429" s="113">
        <v>1000</v>
      </c>
      <c r="F429" s="112">
        <v>500</v>
      </c>
      <c r="G429" s="112">
        <v>500</v>
      </c>
      <c r="H429" s="113">
        <v>40</v>
      </c>
      <c r="I429" s="115">
        <v>1000</v>
      </c>
      <c r="J429" s="112">
        <v>5000</v>
      </c>
      <c r="K429" s="112">
        <v>7000</v>
      </c>
      <c r="L429" s="113">
        <v>29000</v>
      </c>
      <c r="M429" s="116">
        <v>93</v>
      </c>
      <c r="N429" s="117" t="s">
        <v>30</v>
      </c>
    </row>
    <row r="430" spans="1:14" ht="12" customHeight="1" x14ac:dyDescent="0.2">
      <c r="A430" s="110">
        <v>176</v>
      </c>
      <c r="B430" s="111" t="s">
        <v>490</v>
      </c>
      <c r="C430" s="196">
        <v>1000000</v>
      </c>
      <c r="D430" s="112">
        <v>100</v>
      </c>
      <c r="E430" s="161">
        <v>10</v>
      </c>
      <c r="F430" s="112">
        <v>100</v>
      </c>
      <c r="G430" s="113">
        <v>9.6999999999999993</v>
      </c>
      <c r="I430" s="115">
        <v>100</v>
      </c>
      <c r="J430" s="112">
        <v>100</v>
      </c>
      <c r="K430" s="112">
        <v>100</v>
      </c>
      <c r="L430" s="113">
        <v>38000</v>
      </c>
      <c r="M430" s="116">
        <v>46.8</v>
      </c>
      <c r="N430" s="117" t="s">
        <v>99</v>
      </c>
    </row>
    <row r="431" spans="1:14" ht="12" customHeight="1" x14ac:dyDescent="0.2">
      <c r="A431" s="110"/>
      <c r="B431" s="122" t="s">
        <v>491</v>
      </c>
      <c r="C431" s="176">
        <v>1000000</v>
      </c>
      <c r="D431" s="123">
        <v>100</v>
      </c>
      <c r="E431" s="113"/>
      <c r="F431" s="112"/>
      <c r="G431" s="113"/>
      <c r="H431" s="114"/>
      <c r="I431" s="113"/>
      <c r="J431" s="112"/>
      <c r="K431" s="112"/>
      <c r="L431" s="113"/>
      <c r="M431" s="129">
        <v>22.4</v>
      </c>
      <c r="N431" s="127" t="s">
        <v>90</v>
      </c>
    </row>
    <row r="432" spans="1:14" ht="12" customHeight="1" x14ac:dyDescent="0.2">
      <c r="A432" s="110"/>
      <c r="B432" s="122" t="s">
        <v>492</v>
      </c>
      <c r="C432" s="176">
        <v>1000000</v>
      </c>
      <c r="D432" s="123">
        <v>100</v>
      </c>
      <c r="E432" s="113"/>
      <c r="F432" s="112"/>
      <c r="G432" s="113"/>
      <c r="H432" s="114"/>
      <c r="I432" s="113"/>
      <c r="J432" s="112"/>
      <c r="K432" s="112"/>
      <c r="L432" s="113"/>
      <c r="M432" s="129">
        <v>9.4</v>
      </c>
      <c r="N432" s="127" t="s">
        <v>99</v>
      </c>
    </row>
    <row r="433" spans="1:14" ht="23.25" customHeight="1" x14ac:dyDescent="0.2">
      <c r="A433" s="110"/>
      <c r="B433" s="122" t="s">
        <v>493</v>
      </c>
      <c r="C433" s="176">
        <v>1000000</v>
      </c>
      <c r="D433" s="123">
        <v>10</v>
      </c>
      <c r="E433" s="113"/>
      <c r="F433" s="112"/>
      <c r="G433" s="113"/>
      <c r="H433" s="114"/>
      <c r="I433" s="113"/>
      <c r="J433" s="112"/>
      <c r="K433" s="112"/>
      <c r="L433" s="113"/>
      <c r="M433" s="129">
        <v>5.9</v>
      </c>
      <c r="N433" s="127" t="s">
        <v>88</v>
      </c>
    </row>
    <row r="434" spans="1:14" ht="12" customHeight="1" x14ac:dyDescent="0.2">
      <c r="A434" s="110"/>
      <c r="B434" s="122" t="s">
        <v>494</v>
      </c>
      <c r="C434" s="176">
        <v>1000000</v>
      </c>
      <c r="D434" s="123">
        <v>10</v>
      </c>
      <c r="E434" s="113"/>
      <c r="F434" s="112"/>
      <c r="G434" s="113"/>
      <c r="H434" s="114"/>
      <c r="I434" s="113"/>
      <c r="J434" s="112"/>
      <c r="K434" s="112"/>
      <c r="L434" s="113"/>
      <c r="M434" s="129">
        <v>4.5</v>
      </c>
      <c r="N434" s="127" t="s">
        <v>88</v>
      </c>
    </row>
    <row r="435" spans="1:14" ht="12" customHeight="1" x14ac:dyDescent="0.2">
      <c r="A435" s="110"/>
      <c r="B435" s="122" t="s">
        <v>495</v>
      </c>
      <c r="C435" s="176">
        <v>1000000</v>
      </c>
      <c r="D435" s="123">
        <v>100</v>
      </c>
      <c r="E435" s="113"/>
      <c r="F435" s="112"/>
      <c r="G435" s="113"/>
      <c r="H435" s="114"/>
      <c r="I435" s="113"/>
      <c r="J435" s="112"/>
      <c r="K435" s="112"/>
      <c r="L435" s="113"/>
      <c r="M435" s="129">
        <v>24.6</v>
      </c>
      <c r="N435" s="127" t="s">
        <v>88</v>
      </c>
    </row>
    <row r="436" spans="1:14" ht="12" customHeight="1" x14ac:dyDescent="0.2">
      <c r="A436" s="110"/>
      <c r="B436" s="122" t="s">
        <v>496</v>
      </c>
      <c r="C436" s="176">
        <v>1000000</v>
      </c>
      <c r="D436" s="123">
        <v>10</v>
      </c>
      <c r="E436" s="113"/>
      <c r="F436" s="112"/>
      <c r="G436" s="113"/>
      <c r="H436" s="114"/>
      <c r="I436" s="113"/>
      <c r="J436" s="112"/>
      <c r="K436" s="112"/>
      <c r="L436" s="113"/>
      <c r="M436" s="129">
        <v>55.6</v>
      </c>
      <c r="N436" s="127" t="s">
        <v>88</v>
      </c>
    </row>
    <row r="437" spans="1:14" ht="12" customHeight="1" x14ac:dyDescent="0.2">
      <c r="A437" s="110"/>
      <c r="B437" s="122" t="s">
        <v>497</v>
      </c>
      <c r="C437" s="176">
        <v>10000000</v>
      </c>
      <c r="D437" s="123">
        <v>100</v>
      </c>
      <c r="E437" s="113"/>
      <c r="F437" s="112"/>
      <c r="G437" s="113"/>
      <c r="H437" s="114"/>
      <c r="I437" s="113"/>
      <c r="J437" s="112"/>
      <c r="K437" s="112"/>
      <c r="L437" s="113"/>
      <c r="M437" s="129">
        <v>93.1</v>
      </c>
      <c r="N437" s="127" t="s">
        <v>88</v>
      </c>
    </row>
    <row r="438" spans="1:14" ht="12" customHeight="1" x14ac:dyDescent="0.2">
      <c r="A438" s="110"/>
      <c r="B438" s="122" t="s">
        <v>498</v>
      </c>
      <c r="C438" s="176">
        <v>1000000</v>
      </c>
      <c r="D438" s="123">
        <v>10</v>
      </c>
      <c r="E438" s="113"/>
      <c r="F438" s="112"/>
      <c r="G438" s="113"/>
      <c r="H438" s="114"/>
      <c r="I438" s="113"/>
      <c r="J438" s="112"/>
      <c r="K438" s="112"/>
      <c r="L438" s="113"/>
      <c r="M438" s="129">
        <v>35.799999999999997</v>
      </c>
      <c r="N438" s="127" t="s">
        <v>30</v>
      </c>
    </row>
    <row r="439" spans="1:14" ht="15" customHeight="1" x14ac:dyDescent="0.2">
      <c r="A439" s="110">
        <v>177</v>
      </c>
      <c r="B439" s="111" t="s">
        <v>499</v>
      </c>
      <c r="C439" s="196">
        <v>1000000</v>
      </c>
      <c r="D439" s="112">
        <v>10</v>
      </c>
      <c r="E439" s="162">
        <v>1</v>
      </c>
      <c r="F439" s="112">
        <v>0.2</v>
      </c>
      <c r="G439" s="113">
        <v>0.2</v>
      </c>
      <c r="H439" s="113">
        <v>7.0000000000000007E-2</v>
      </c>
      <c r="I439" s="113">
        <v>0.77</v>
      </c>
      <c r="J439" s="169">
        <v>8</v>
      </c>
      <c r="K439" s="112">
        <v>0.5</v>
      </c>
      <c r="L439" s="114">
        <v>6.2</v>
      </c>
      <c r="M439" s="116">
        <v>13.3</v>
      </c>
      <c r="N439" s="117" t="s">
        <v>30</v>
      </c>
    </row>
    <row r="440" spans="1:14" x14ac:dyDescent="0.2">
      <c r="A440" s="110">
        <v>178</v>
      </c>
      <c r="B440" s="111" t="s">
        <v>500</v>
      </c>
      <c r="C440" s="196">
        <v>1000000</v>
      </c>
      <c r="D440" s="112">
        <v>100</v>
      </c>
      <c r="E440" s="113">
        <v>10</v>
      </c>
      <c r="F440" s="112">
        <v>100</v>
      </c>
      <c r="G440" s="113">
        <v>0.73</v>
      </c>
      <c r="I440" s="115">
        <v>10</v>
      </c>
      <c r="J440" s="112">
        <v>100</v>
      </c>
      <c r="K440" s="112">
        <v>100</v>
      </c>
      <c r="L440" s="113">
        <v>14000</v>
      </c>
      <c r="M440" s="116">
        <v>9.3000000000000007</v>
      </c>
      <c r="N440" s="117" t="s">
        <v>99</v>
      </c>
    </row>
    <row r="441" spans="1:14" x14ac:dyDescent="0.2">
      <c r="A441" s="110">
        <v>179</v>
      </c>
      <c r="B441" s="111" t="s">
        <v>501</v>
      </c>
      <c r="C441" s="196">
        <v>1000000</v>
      </c>
      <c r="D441" s="112">
        <v>10</v>
      </c>
      <c r="E441" s="162">
        <v>1</v>
      </c>
      <c r="F441" s="112">
        <v>0.2</v>
      </c>
      <c r="G441" s="113">
        <v>0.18</v>
      </c>
      <c r="H441" s="113">
        <v>0.06</v>
      </c>
      <c r="I441" s="113">
        <v>0.69</v>
      </c>
      <c r="J441" s="142">
        <v>7</v>
      </c>
      <c r="K441" s="112">
        <v>0.5</v>
      </c>
      <c r="L441" s="114">
        <v>5.7</v>
      </c>
      <c r="M441" s="116">
        <v>8.8000000000000007</v>
      </c>
      <c r="N441" s="117" t="s">
        <v>30</v>
      </c>
    </row>
    <row r="442" spans="1:14" x14ac:dyDescent="0.2">
      <c r="A442" s="110">
        <v>180</v>
      </c>
      <c r="B442" s="111" t="s">
        <v>502</v>
      </c>
      <c r="C442" s="196">
        <v>10000000</v>
      </c>
      <c r="D442" s="112">
        <v>100</v>
      </c>
      <c r="E442" s="161">
        <v>10</v>
      </c>
      <c r="F442" s="112">
        <v>30</v>
      </c>
      <c r="G442" s="114">
        <v>8.1</v>
      </c>
      <c r="H442" s="114">
        <v>2</v>
      </c>
      <c r="I442" s="113">
        <v>15</v>
      </c>
      <c r="J442" s="112">
        <v>100</v>
      </c>
      <c r="K442" s="112">
        <v>30</v>
      </c>
      <c r="L442" s="113">
        <v>260</v>
      </c>
      <c r="M442" s="116">
        <v>4.8</v>
      </c>
      <c r="N442" s="117" t="s">
        <v>30</v>
      </c>
    </row>
    <row r="443" spans="1:14" x14ac:dyDescent="0.2">
      <c r="A443" s="110"/>
      <c r="B443" s="122" t="s">
        <v>503</v>
      </c>
      <c r="C443" s="176">
        <v>1000000</v>
      </c>
      <c r="D443" s="123">
        <v>10</v>
      </c>
      <c r="E443" s="113"/>
      <c r="F443" s="112"/>
      <c r="G443" s="114"/>
      <c r="H443" s="114"/>
      <c r="I443" s="113"/>
      <c r="J443" s="112"/>
      <c r="K443" s="112"/>
      <c r="L443" s="113"/>
      <c r="M443" s="129">
        <v>15.2</v>
      </c>
      <c r="N443" s="127" t="s">
        <v>88</v>
      </c>
    </row>
    <row r="444" spans="1:14" x14ac:dyDescent="0.2">
      <c r="A444" s="110"/>
      <c r="B444" s="122" t="s">
        <v>504</v>
      </c>
      <c r="C444" s="176">
        <v>1000000</v>
      </c>
      <c r="D444" s="123">
        <v>100</v>
      </c>
      <c r="E444" s="113"/>
      <c r="F444" s="112"/>
      <c r="G444" s="114"/>
      <c r="H444" s="114"/>
      <c r="I444" s="113"/>
      <c r="J444" s="112"/>
      <c r="K444" s="112"/>
      <c r="L444" s="113"/>
      <c r="M444" s="129">
        <v>15.2</v>
      </c>
      <c r="N444" s="127" t="s">
        <v>99</v>
      </c>
    </row>
    <row r="445" spans="1:14" x14ac:dyDescent="0.2">
      <c r="A445" s="110"/>
      <c r="B445" s="122" t="s">
        <v>505</v>
      </c>
      <c r="C445" s="176">
        <v>100000</v>
      </c>
      <c r="D445" s="123">
        <v>10</v>
      </c>
      <c r="E445" s="113"/>
      <c r="F445" s="112"/>
      <c r="G445" s="114"/>
      <c r="H445" s="114"/>
      <c r="I445" s="113"/>
      <c r="J445" s="112"/>
      <c r="K445" s="112"/>
      <c r="L445" s="113"/>
      <c r="M445" s="129">
        <v>46</v>
      </c>
      <c r="N445" s="127" t="s">
        <v>90</v>
      </c>
    </row>
    <row r="446" spans="1:14" ht="20.25" customHeight="1" x14ac:dyDescent="0.2">
      <c r="A446" s="110"/>
      <c r="B446" s="122" t="s">
        <v>506</v>
      </c>
      <c r="C446" s="176">
        <v>100000</v>
      </c>
      <c r="D446" s="123">
        <v>10</v>
      </c>
      <c r="E446" s="113"/>
      <c r="F446" s="112"/>
      <c r="G446" s="114"/>
      <c r="H446" s="114"/>
      <c r="I446" s="113"/>
      <c r="J446" s="112"/>
      <c r="K446" s="112"/>
      <c r="L446" s="113"/>
      <c r="M446" s="129">
        <v>23.9</v>
      </c>
      <c r="N446" s="127" t="s">
        <v>90</v>
      </c>
    </row>
    <row r="447" spans="1:14" x14ac:dyDescent="0.2">
      <c r="A447" s="110"/>
      <c r="B447" s="122" t="s">
        <v>507</v>
      </c>
      <c r="C447" s="176">
        <v>1000000</v>
      </c>
      <c r="D447" s="123">
        <v>10</v>
      </c>
      <c r="E447" s="113"/>
      <c r="F447" s="112"/>
      <c r="G447" s="114"/>
      <c r="H447" s="114"/>
      <c r="I447" s="113"/>
      <c r="J447" s="112"/>
      <c r="K447" s="112"/>
      <c r="L447" s="113"/>
      <c r="M447" s="129">
        <v>48.3</v>
      </c>
      <c r="N447" s="127" t="s">
        <v>88</v>
      </c>
    </row>
    <row r="448" spans="1:14" x14ac:dyDescent="0.2">
      <c r="A448" s="110"/>
      <c r="B448" s="122" t="s">
        <v>508</v>
      </c>
      <c r="C448" s="176">
        <v>1000000</v>
      </c>
      <c r="D448" s="123">
        <v>10</v>
      </c>
      <c r="E448" s="113"/>
      <c r="F448" s="112"/>
      <c r="G448" s="114"/>
      <c r="H448" s="114"/>
      <c r="I448" s="113"/>
      <c r="J448" s="112"/>
      <c r="K448" s="112"/>
      <c r="L448" s="113"/>
      <c r="M448" s="129">
        <v>38.1</v>
      </c>
      <c r="N448" s="127" t="s">
        <v>99</v>
      </c>
    </row>
    <row r="449" spans="1:14" x14ac:dyDescent="0.2">
      <c r="A449" s="110"/>
      <c r="B449" s="122" t="s">
        <v>509</v>
      </c>
      <c r="C449" s="176">
        <v>10000</v>
      </c>
      <c r="D449" s="123">
        <v>10</v>
      </c>
      <c r="E449" s="113"/>
      <c r="F449" s="112"/>
      <c r="G449" s="114"/>
      <c r="H449" s="114"/>
      <c r="I449" s="113"/>
      <c r="J449" s="112"/>
      <c r="K449" s="112"/>
      <c r="L449" s="113"/>
      <c r="M449" s="129">
        <v>90</v>
      </c>
      <c r="N449" s="127" t="s">
        <v>30</v>
      </c>
    </row>
    <row r="450" spans="1:14" x14ac:dyDescent="0.2">
      <c r="A450" s="110"/>
      <c r="B450" s="122" t="s">
        <v>510</v>
      </c>
      <c r="C450" s="176">
        <v>1000000</v>
      </c>
      <c r="D450" s="123">
        <v>100</v>
      </c>
      <c r="E450" s="113"/>
      <c r="F450" s="112"/>
      <c r="G450" s="114"/>
      <c r="H450" s="114"/>
      <c r="I450" s="113"/>
      <c r="J450" s="112"/>
      <c r="K450" s="112"/>
      <c r="L450" s="113"/>
      <c r="M450" s="129">
        <v>9.5</v>
      </c>
      <c r="N450" s="127" t="s">
        <v>88</v>
      </c>
    </row>
    <row r="451" spans="1:14" x14ac:dyDescent="0.2">
      <c r="A451" s="110"/>
      <c r="B451" s="122" t="s">
        <v>511</v>
      </c>
      <c r="C451" s="176">
        <v>10000000</v>
      </c>
      <c r="D451" s="123">
        <v>100</v>
      </c>
      <c r="E451" s="113"/>
      <c r="F451" s="112"/>
      <c r="G451" s="114"/>
      <c r="H451" s="114"/>
      <c r="I451" s="113"/>
      <c r="J451" s="112"/>
      <c r="K451" s="112"/>
      <c r="L451" s="113"/>
      <c r="M451" s="129">
        <v>120</v>
      </c>
      <c r="N451" s="127" t="s">
        <v>88</v>
      </c>
    </row>
    <row r="452" spans="1:14" x14ac:dyDescent="0.2">
      <c r="A452" s="110"/>
      <c r="B452" s="122" t="s">
        <v>512</v>
      </c>
      <c r="C452" s="176">
        <v>10000</v>
      </c>
      <c r="D452" s="123">
        <v>10</v>
      </c>
      <c r="E452" s="113"/>
      <c r="F452" s="112"/>
      <c r="G452" s="114"/>
      <c r="H452" s="114"/>
      <c r="I452" s="113"/>
      <c r="J452" s="112"/>
      <c r="K452" s="112"/>
      <c r="L452" s="113"/>
      <c r="M452" s="126">
        <v>110000000000000</v>
      </c>
      <c r="N452" s="127" t="s">
        <v>30</v>
      </c>
    </row>
    <row r="453" spans="1:14" ht="15" customHeight="1" x14ac:dyDescent="0.2">
      <c r="A453" s="110">
        <v>181</v>
      </c>
      <c r="B453" s="111" t="s">
        <v>513</v>
      </c>
      <c r="C453" s="196">
        <v>10000000</v>
      </c>
      <c r="D453" s="112">
        <v>100</v>
      </c>
      <c r="E453" s="113">
        <v>10</v>
      </c>
      <c r="F453" s="112">
        <v>20</v>
      </c>
      <c r="G453" s="114">
        <v>6</v>
      </c>
      <c r="H453" s="114">
        <v>1</v>
      </c>
      <c r="I453" s="113">
        <v>12</v>
      </c>
      <c r="J453" s="112">
        <v>100</v>
      </c>
      <c r="K453" s="112">
        <v>20</v>
      </c>
      <c r="L453" s="113">
        <v>290</v>
      </c>
      <c r="M453" s="120">
        <v>239.5</v>
      </c>
      <c r="N453" s="117" t="s">
        <v>88</v>
      </c>
    </row>
    <row r="454" spans="1:14" x14ac:dyDescent="0.2">
      <c r="A454" s="110">
        <v>182</v>
      </c>
      <c r="B454" s="111" t="s">
        <v>514</v>
      </c>
      <c r="C454" s="196">
        <v>1000000</v>
      </c>
      <c r="D454" s="112">
        <v>1000</v>
      </c>
      <c r="E454" s="113">
        <v>100</v>
      </c>
      <c r="F454" s="112">
        <v>1000</v>
      </c>
      <c r="G454" s="114">
        <v>7</v>
      </c>
      <c r="I454" s="115">
        <v>100</v>
      </c>
      <c r="J454" s="112">
        <v>1000</v>
      </c>
      <c r="K454" s="112">
        <v>1000</v>
      </c>
      <c r="L454" s="113">
        <v>70000</v>
      </c>
      <c r="M454" s="116">
        <v>18.5</v>
      </c>
      <c r="N454" s="117" t="s">
        <v>99</v>
      </c>
    </row>
    <row r="455" spans="1:14" ht="21.75" customHeight="1" x14ac:dyDescent="0.2">
      <c r="A455" s="110"/>
      <c r="B455" s="122" t="s">
        <v>515</v>
      </c>
      <c r="C455" s="176">
        <v>1000000</v>
      </c>
      <c r="D455" s="123">
        <v>10</v>
      </c>
      <c r="E455" s="113"/>
      <c r="F455" s="112"/>
      <c r="G455" s="113"/>
      <c r="H455" s="114"/>
      <c r="I455" s="113"/>
      <c r="J455" s="112"/>
      <c r="K455" s="112"/>
      <c r="L455" s="113"/>
      <c r="M455" s="129">
        <v>165</v>
      </c>
      <c r="N455" s="127" t="s">
        <v>99</v>
      </c>
    </row>
    <row r="456" spans="1:14" x14ac:dyDescent="0.2">
      <c r="A456" s="110"/>
      <c r="B456" s="122" t="s">
        <v>516</v>
      </c>
      <c r="C456" s="176">
        <v>1000000</v>
      </c>
      <c r="D456" s="123">
        <v>10</v>
      </c>
      <c r="E456" s="113"/>
      <c r="F456" s="112"/>
      <c r="G456" s="113"/>
      <c r="H456" s="114"/>
      <c r="I456" s="113"/>
      <c r="J456" s="112"/>
      <c r="K456" s="112"/>
      <c r="L456" s="113"/>
      <c r="M456" s="129">
        <v>4.0999999999999996</v>
      </c>
      <c r="N456" s="127" t="s">
        <v>99</v>
      </c>
    </row>
    <row r="457" spans="1:14" x14ac:dyDescent="0.2">
      <c r="A457" s="110"/>
      <c r="B457" s="122" t="s">
        <v>517</v>
      </c>
      <c r="C457" s="176">
        <v>1000000</v>
      </c>
      <c r="D457" s="123">
        <v>10</v>
      </c>
      <c r="E457" s="113"/>
      <c r="F457" s="112"/>
      <c r="G457" s="113"/>
      <c r="H457" s="114"/>
      <c r="I457" s="113"/>
      <c r="J457" s="112"/>
      <c r="K457" s="112"/>
      <c r="L457" s="113"/>
      <c r="M457" s="129">
        <v>3.67</v>
      </c>
      <c r="N457" s="127" t="s">
        <v>99</v>
      </c>
    </row>
    <row r="458" spans="1:14" x14ac:dyDescent="0.2">
      <c r="A458" s="110"/>
      <c r="B458" s="122" t="s">
        <v>518</v>
      </c>
      <c r="C458" s="176">
        <v>1000000</v>
      </c>
      <c r="D458" s="123">
        <v>10</v>
      </c>
      <c r="E458" s="113"/>
      <c r="F458" s="112"/>
      <c r="G458" s="113"/>
      <c r="H458" s="114"/>
      <c r="I458" s="113"/>
      <c r="J458" s="112"/>
      <c r="K458" s="112"/>
      <c r="L458" s="113"/>
      <c r="M458" s="129">
        <v>17.600000000000001</v>
      </c>
      <c r="N458" s="127" t="s">
        <v>99</v>
      </c>
    </row>
    <row r="459" spans="1:14" x14ac:dyDescent="0.2">
      <c r="A459" s="110"/>
      <c r="B459" s="122" t="s">
        <v>519</v>
      </c>
      <c r="C459" s="176">
        <v>10000000</v>
      </c>
      <c r="D459" s="123">
        <v>100</v>
      </c>
      <c r="E459" s="113"/>
      <c r="F459" s="112"/>
      <c r="G459" s="113"/>
      <c r="H459" s="114"/>
      <c r="I459" s="113"/>
      <c r="J459" s="112"/>
      <c r="K459" s="112"/>
      <c r="L459" s="113"/>
      <c r="M459" s="129">
        <v>2.2999999999999998</v>
      </c>
      <c r="N459" s="127" t="s">
        <v>88</v>
      </c>
    </row>
    <row r="460" spans="1:14" x14ac:dyDescent="0.2">
      <c r="A460" s="110"/>
      <c r="B460" s="122" t="s">
        <v>520</v>
      </c>
      <c r="C460" s="176">
        <v>1000000</v>
      </c>
      <c r="D460" s="123">
        <v>10</v>
      </c>
      <c r="E460" s="113"/>
      <c r="F460" s="112"/>
      <c r="G460" s="113"/>
      <c r="H460" s="114"/>
      <c r="I460" s="113"/>
      <c r="J460" s="112"/>
      <c r="K460" s="112"/>
      <c r="L460" s="113"/>
      <c r="M460" s="129">
        <v>21</v>
      </c>
      <c r="N460" s="127" t="s">
        <v>99</v>
      </c>
    </row>
    <row r="461" spans="1:14" x14ac:dyDescent="0.2">
      <c r="A461" s="110"/>
      <c r="B461" s="122" t="s">
        <v>521</v>
      </c>
      <c r="C461" s="176">
        <v>10000000</v>
      </c>
      <c r="D461" s="123">
        <v>100</v>
      </c>
      <c r="E461" s="113"/>
      <c r="F461" s="112"/>
      <c r="G461" s="113"/>
      <c r="H461" s="114"/>
      <c r="I461" s="113"/>
      <c r="J461" s="112"/>
      <c r="K461" s="112"/>
      <c r="L461" s="113"/>
      <c r="M461" s="129">
        <v>5.3</v>
      </c>
      <c r="N461" s="127" t="s">
        <v>88</v>
      </c>
    </row>
    <row r="462" spans="1:14" x14ac:dyDescent="0.2">
      <c r="A462" s="110"/>
      <c r="B462" s="122" t="s">
        <v>522</v>
      </c>
      <c r="C462" s="176">
        <v>1000000</v>
      </c>
      <c r="D462" s="123">
        <v>10</v>
      </c>
      <c r="E462" s="113"/>
      <c r="F462" s="112"/>
      <c r="G462" s="113"/>
      <c r="H462" s="114"/>
      <c r="I462" s="113"/>
      <c r="J462" s="112"/>
      <c r="K462" s="112"/>
      <c r="L462" s="113"/>
      <c r="M462" s="129">
        <v>5.4</v>
      </c>
      <c r="N462" s="127" t="s">
        <v>88</v>
      </c>
    </row>
    <row r="463" spans="1:14" x14ac:dyDescent="0.2">
      <c r="A463" s="110"/>
      <c r="B463" s="122" t="s">
        <v>523</v>
      </c>
      <c r="C463" s="176">
        <v>10000000</v>
      </c>
      <c r="D463" s="123">
        <v>1000</v>
      </c>
      <c r="E463" s="113"/>
      <c r="F463" s="112"/>
      <c r="G463" s="113"/>
      <c r="H463" s="114"/>
      <c r="I463" s="113"/>
      <c r="J463" s="112"/>
      <c r="K463" s="112"/>
      <c r="L463" s="113"/>
      <c r="M463" s="129">
        <v>5.4</v>
      </c>
      <c r="N463" s="127" t="s">
        <v>99</v>
      </c>
    </row>
    <row r="464" spans="1:14" x14ac:dyDescent="0.2">
      <c r="A464" s="110"/>
      <c r="B464" s="122" t="s">
        <v>524</v>
      </c>
      <c r="C464" s="176">
        <v>1000000</v>
      </c>
      <c r="D464" s="123">
        <v>10</v>
      </c>
      <c r="E464" s="113"/>
      <c r="F464" s="112"/>
      <c r="G464" s="113"/>
      <c r="H464" s="114"/>
      <c r="I464" s="113"/>
      <c r="J464" s="112"/>
      <c r="K464" s="112"/>
      <c r="L464" s="113"/>
      <c r="M464" s="129">
        <v>150</v>
      </c>
      <c r="N464" s="127" t="s">
        <v>30</v>
      </c>
    </row>
    <row r="465" spans="1:14" x14ac:dyDescent="0.2">
      <c r="A465" s="110"/>
      <c r="B465" s="122" t="s">
        <v>525</v>
      </c>
      <c r="C465" s="176">
        <v>1000000</v>
      </c>
      <c r="D465" s="123">
        <v>10</v>
      </c>
      <c r="E465" s="113"/>
      <c r="F465" s="112"/>
      <c r="G465" s="113"/>
      <c r="H465" s="114"/>
      <c r="I465" s="113"/>
      <c r="J465" s="112"/>
      <c r="K465" s="112"/>
      <c r="L465" s="113"/>
      <c r="M465" s="129">
        <v>150</v>
      </c>
      <c r="N465" s="127" t="s">
        <v>30</v>
      </c>
    </row>
    <row r="466" spans="1:14" ht="14.25" customHeight="1" x14ac:dyDescent="0.2">
      <c r="A466" s="110">
        <v>183</v>
      </c>
      <c r="B466" s="111" t="s">
        <v>526</v>
      </c>
      <c r="C466" s="196">
        <v>1000000</v>
      </c>
      <c r="D466" s="112">
        <v>10</v>
      </c>
      <c r="E466" s="162">
        <v>1</v>
      </c>
      <c r="F466" s="112">
        <v>0.6</v>
      </c>
      <c r="G466" s="113">
        <v>0.21</v>
      </c>
      <c r="H466" s="113">
        <v>7.0000000000000007E-2</v>
      </c>
      <c r="I466" s="140">
        <v>1</v>
      </c>
      <c r="J466" s="142">
        <v>9</v>
      </c>
      <c r="K466" s="112">
        <v>0.6</v>
      </c>
      <c r="L466" s="113">
        <v>23</v>
      </c>
      <c r="M466" s="116">
        <v>72.099999999999994</v>
      </c>
      <c r="N466" s="117" t="s">
        <v>88</v>
      </c>
    </row>
    <row r="467" spans="1:14" ht="14.25" customHeight="1" x14ac:dyDescent="0.2">
      <c r="A467" s="110"/>
      <c r="B467" s="122" t="s">
        <v>527</v>
      </c>
      <c r="C467" s="176">
        <v>1000000</v>
      </c>
      <c r="D467" s="123">
        <v>1000</v>
      </c>
      <c r="E467" s="162"/>
      <c r="F467" s="112"/>
      <c r="G467" s="113"/>
      <c r="H467" s="113"/>
      <c r="I467" s="114"/>
      <c r="J467" s="142"/>
      <c r="K467" s="112"/>
      <c r="L467" s="113"/>
      <c r="M467" s="129">
        <v>6.9</v>
      </c>
      <c r="N467" s="127" t="s">
        <v>88</v>
      </c>
    </row>
    <row r="468" spans="1:14" ht="24.75" customHeight="1" x14ac:dyDescent="0.2">
      <c r="A468" s="110"/>
      <c r="B468" s="122" t="s">
        <v>528</v>
      </c>
      <c r="C468" s="176">
        <v>1000000</v>
      </c>
      <c r="D468" s="123">
        <v>10</v>
      </c>
      <c r="E468" s="162"/>
      <c r="F468" s="112"/>
      <c r="G468" s="113"/>
      <c r="H468" s="113"/>
      <c r="I468" s="114"/>
      <c r="J468" s="142"/>
      <c r="K468" s="112"/>
      <c r="L468" s="113"/>
      <c r="M468" s="129">
        <v>10</v>
      </c>
      <c r="N468" s="127" t="s">
        <v>99</v>
      </c>
    </row>
    <row r="469" spans="1:14" ht="14.25" customHeight="1" x14ac:dyDescent="0.2">
      <c r="A469" s="110"/>
      <c r="B469" s="122" t="s">
        <v>529</v>
      </c>
      <c r="C469" s="176">
        <v>1000000</v>
      </c>
      <c r="D469" s="123">
        <v>100</v>
      </c>
      <c r="E469" s="162"/>
      <c r="F469" s="112"/>
      <c r="G469" s="113"/>
      <c r="H469" s="113"/>
      <c r="I469" s="114"/>
      <c r="J469" s="142"/>
      <c r="K469" s="112"/>
      <c r="L469" s="113"/>
      <c r="M469" s="129">
        <v>8.1</v>
      </c>
      <c r="N469" s="127" t="s">
        <v>99</v>
      </c>
    </row>
    <row r="470" spans="1:14" ht="14.25" customHeight="1" x14ac:dyDescent="0.2">
      <c r="A470" s="110"/>
      <c r="B470" s="122" t="s">
        <v>530</v>
      </c>
      <c r="C470" s="176">
        <v>10000000</v>
      </c>
      <c r="D470" s="123">
        <v>1000</v>
      </c>
      <c r="E470" s="162"/>
      <c r="F470" s="112"/>
      <c r="G470" s="113"/>
      <c r="H470" s="113"/>
      <c r="I470" s="114"/>
      <c r="J470" s="142"/>
      <c r="K470" s="112"/>
      <c r="L470" s="113"/>
      <c r="M470" s="129">
        <v>144.4</v>
      </c>
      <c r="N470" s="127" t="s">
        <v>88</v>
      </c>
    </row>
    <row r="471" spans="1:14" ht="14.25" customHeight="1" x14ac:dyDescent="0.2">
      <c r="A471" s="110">
        <v>184</v>
      </c>
      <c r="B471" s="111" t="s">
        <v>531</v>
      </c>
      <c r="C471" s="196">
        <v>1000000</v>
      </c>
      <c r="D471" s="112">
        <v>1000</v>
      </c>
      <c r="E471" s="113">
        <v>100</v>
      </c>
      <c r="F471" s="112">
        <v>1000</v>
      </c>
      <c r="G471" s="113">
        <v>11</v>
      </c>
      <c r="I471" s="115">
        <v>100</v>
      </c>
      <c r="J471" s="112">
        <v>1000</v>
      </c>
      <c r="K471" s="112">
        <v>1000</v>
      </c>
      <c r="L471" s="113">
        <v>860000</v>
      </c>
      <c r="M471" s="116">
        <v>2.4</v>
      </c>
      <c r="N471" s="117" t="s">
        <v>99</v>
      </c>
    </row>
    <row r="472" spans="1:14" ht="14.25" customHeight="1" x14ac:dyDescent="0.2">
      <c r="A472" s="110"/>
      <c r="B472" s="111" t="s">
        <v>532</v>
      </c>
      <c r="C472" s="196">
        <v>1000000</v>
      </c>
      <c r="D472" s="112">
        <v>1000</v>
      </c>
      <c r="E472" s="113"/>
      <c r="F472" s="112"/>
      <c r="G472" s="114">
        <v>4.9000000000000004</v>
      </c>
      <c r="I472" s="115">
        <v>12</v>
      </c>
      <c r="J472" s="112"/>
      <c r="K472" s="112"/>
      <c r="L472" s="113">
        <v>11000</v>
      </c>
      <c r="M472" s="116">
        <v>81.5</v>
      </c>
      <c r="N472" s="117" t="s">
        <v>99</v>
      </c>
    </row>
    <row r="473" spans="1:14" x14ac:dyDescent="0.2">
      <c r="A473" s="110">
        <v>185</v>
      </c>
      <c r="B473" s="111" t="s">
        <v>533</v>
      </c>
      <c r="C473" s="198"/>
      <c r="D473" s="159"/>
      <c r="E473" s="113">
        <v>10</v>
      </c>
      <c r="F473" s="112">
        <v>1000</v>
      </c>
      <c r="G473" s="113"/>
      <c r="H473" s="159"/>
      <c r="I473" s="113"/>
      <c r="J473" s="112">
        <v>1000</v>
      </c>
      <c r="K473" s="112">
        <v>1000</v>
      </c>
      <c r="L473" s="113"/>
      <c r="M473" s="116">
        <v>81.5</v>
      </c>
      <c r="N473" s="117" t="s">
        <v>99</v>
      </c>
    </row>
    <row r="474" spans="1:14" ht="23.25" customHeight="1" x14ac:dyDescent="0.2">
      <c r="A474" s="110"/>
      <c r="B474" s="122" t="s">
        <v>534</v>
      </c>
      <c r="C474" s="176">
        <v>1000000</v>
      </c>
      <c r="D474" s="123">
        <v>100</v>
      </c>
      <c r="E474" s="113"/>
      <c r="F474" s="112"/>
      <c r="G474" s="113"/>
      <c r="H474" s="159"/>
      <c r="I474" s="113"/>
      <c r="J474" s="112"/>
      <c r="K474" s="112"/>
      <c r="L474" s="113"/>
      <c r="M474" s="129">
        <v>48</v>
      </c>
      <c r="N474" s="127" t="s">
        <v>90</v>
      </c>
    </row>
    <row r="475" spans="1:14" x14ac:dyDescent="0.2">
      <c r="A475" s="110"/>
      <c r="B475" s="122" t="s">
        <v>535</v>
      </c>
      <c r="C475" s="176">
        <v>1000000</v>
      </c>
      <c r="D475" s="123">
        <v>100</v>
      </c>
      <c r="E475" s="113"/>
      <c r="F475" s="112"/>
      <c r="G475" s="113"/>
      <c r="H475" s="159"/>
      <c r="I475" s="113"/>
      <c r="J475" s="112"/>
      <c r="K475" s="112"/>
      <c r="L475" s="113"/>
      <c r="M475" s="129">
        <v>12.6</v>
      </c>
      <c r="N475" s="127" t="s">
        <v>90</v>
      </c>
    </row>
    <row r="476" spans="1:14" x14ac:dyDescent="0.2">
      <c r="A476" s="110"/>
      <c r="B476" s="122" t="s">
        <v>536</v>
      </c>
      <c r="C476" s="176">
        <v>1000000</v>
      </c>
      <c r="D476" s="123">
        <v>100</v>
      </c>
      <c r="E476" s="113"/>
      <c r="F476" s="112"/>
      <c r="G476" s="113"/>
      <c r="H476" s="159"/>
      <c r="I476" s="113"/>
      <c r="J476" s="112"/>
      <c r="K476" s="112"/>
      <c r="L476" s="113"/>
      <c r="M476" s="129">
        <v>33</v>
      </c>
      <c r="N476" s="127" t="s">
        <v>90</v>
      </c>
    </row>
    <row r="477" spans="1:14" x14ac:dyDescent="0.2">
      <c r="A477" s="110"/>
      <c r="B477" s="122" t="s">
        <v>537</v>
      </c>
      <c r="C477" s="176">
        <v>10000000</v>
      </c>
      <c r="D477" s="123">
        <v>100</v>
      </c>
      <c r="E477" s="113"/>
      <c r="F477" s="112"/>
      <c r="G477" s="113"/>
      <c r="H477" s="159"/>
      <c r="I477" s="113"/>
      <c r="J477" s="112"/>
      <c r="K477" s="112"/>
      <c r="L477" s="113"/>
      <c r="M477" s="129">
        <v>2.5</v>
      </c>
      <c r="N477" s="127" t="s">
        <v>99</v>
      </c>
    </row>
    <row r="478" spans="1:14" x14ac:dyDescent="0.2">
      <c r="A478" s="110"/>
      <c r="B478" s="122" t="s">
        <v>538</v>
      </c>
      <c r="C478" s="176">
        <v>10000000</v>
      </c>
      <c r="D478" s="123">
        <v>100</v>
      </c>
      <c r="E478" s="113"/>
      <c r="F478" s="112"/>
      <c r="G478" s="113"/>
      <c r="H478" s="159"/>
      <c r="I478" s="113"/>
      <c r="J478" s="112"/>
      <c r="K478" s="112"/>
      <c r="L478" s="113"/>
      <c r="M478" s="129">
        <v>15</v>
      </c>
      <c r="N478" s="127" t="s">
        <v>90</v>
      </c>
    </row>
    <row r="479" spans="1:14" x14ac:dyDescent="0.2">
      <c r="A479" s="110"/>
      <c r="B479" s="122" t="s">
        <v>539</v>
      </c>
      <c r="C479" s="176">
        <v>1000000</v>
      </c>
      <c r="D479" s="123">
        <v>10</v>
      </c>
      <c r="E479" s="113"/>
      <c r="F479" s="112"/>
      <c r="G479" s="113"/>
      <c r="H479" s="159"/>
      <c r="I479" s="113"/>
      <c r="J479" s="112"/>
      <c r="K479" s="112"/>
      <c r="L479" s="113"/>
      <c r="M479" s="129">
        <v>68</v>
      </c>
      <c r="N479" s="127" t="s">
        <v>90</v>
      </c>
    </row>
    <row r="480" spans="1:14" x14ac:dyDescent="0.2">
      <c r="A480" s="110"/>
      <c r="B480" s="122" t="s">
        <v>540</v>
      </c>
      <c r="C480" s="176">
        <v>1000000</v>
      </c>
      <c r="D480" s="123">
        <v>1000</v>
      </c>
      <c r="E480" s="113"/>
      <c r="F480" s="112"/>
      <c r="G480" s="113"/>
      <c r="H480" s="159"/>
      <c r="I480" s="113"/>
      <c r="J480" s="112"/>
      <c r="K480" s="112"/>
      <c r="L480" s="113"/>
      <c r="M480" s="129">
        <v>29</v>
      </c>
      <c r="N480" s="127" t="s">
        <v>90</v>
      </c>
    </row>
    <row r="481" spans="1:14" x14ac:dyDescent="0.2">
      <c r="A481" s="110"/>
      <c r="B481" s="122" t="s">
        <v>541</v>
      </c>
      <c r="C481" s="176">
        <v>10000000</v>
      </c>
      <c r="D481" s="123">
        <v>1000</v>
      </c>
      <c r="E481" s="113"/>
      <c r="F481" s="112"/>
      <c r="G481" s="113"/>
      <c r="H481" s="159"/>
      <c r="I481" s="113"/>
      <c r="J481" s="112"/>
      <c r="K481" s="112"/>
      <c r="L481" s="113"/>
      <c r="M481" s="129">
        <v>37</v>
      </c>
      <c r="N481" s="127" t="s">
        <v>90</v>
      </c>
    </row>
    <row r="482" spans="1:14" ht="14.25" customHeight="1" x14ac:dyDescent="0.2">
      <c r="A482" s="110">
        <v>186</v>
      </c>
      <c r="B482" s="111" t="s">
        <v>542</v>
      </c>
      <c r="C482" s="196">
        <v>100000</v>
      </c>
      <c r="D482" s="112">
        <v>1000</v>
      </c>
      <c r="E482" s="113">
        <v>100</v>
      </c>
      <c r="F482" s="112">
        <v>1000</v>
      </c>
      <c r="G482" s="113" t="s">
        <v>331</v>
      </c>
      <c r="I482" s="115">
        <v>100</v>
      </c>
      <c r="J482" s="112">
        <v>1000</v>
      </c>
      <c r="K482" s="112">
        <v>1000</v>
      </c>
      <c r="L482" s="113">
        <v>69000</v>
      </c>
      <c r="M482" s="116">
        <v>26.8</v>
      </c>
      <c r="N482" s="117" t="s">
        <v>99</v>
      </c>
    </row>
    <row r="483" spans="1:14" ht="14.25" customHeight="1" x14ac:dyDescent="0.2">
      <c r="A483" s="110"/>
      <c r="B483" s="122" t="s">
        <v>543</v>
      </c>
      <c r="C483" s="176">
        <v>1000000</v>
      </c>
      <c r="D483" s="123">
        <v>10</v>
      </c>
      <c r="E483" s="113"/>
      <c r="F483" s="112"/>
      <c r="G483" s="113"/>
      <c r="H483" s="114"/>
      <c r="I483" s="113"/>
      <c r="J483" s="112"/>
      <c r="K483" s="112"/>
      <c r="L483" s="113"/>
      <c r="M483" s="126">
        <v>1200</v>
      </c>
      <c r="N483" s="127" t="s">
        <v>30</v>
      </c>
    </row>
    <row r="484" spans="1:14" ht="14.25" customHeight="1" x14ac:dyDescent="0.2">
      <c r="A484" s="110"/>
      <c r="B484" s="122" t="s">
        <v>544</v>
      </c>
      <c r="C484" s="176">
        <v>1000000</v>
      </c>
      <c r="D484" s="123">
        <v>100</v>
      </c>
      <c r="E484" s="113"/>
      <c r="F484" s="112"/>
      <c r="G484" s="113"/>
      <c r="H484" s="114"/>
      <c r="I484" s="113"/>
      <c r="J484" s="112"/>
      <c r="K484" s="112"/>
      <c r="L484" s="113"/>
      <c r="M484" s="129">
        <v>3.1</v>
      </c>
      <c r="N484" s="127" t="s">
        <v>99</v>
      </c>
    </row>
    <row r="485" spans="1:14" ht="24.75" customHeight="1" x14ac:dyDescent="0.2">
      <c r="A485" s="110"/>
      <c r="B485" s="122" t="s">
        <v>545</v>
      </c>
      <c r="C485" s="176">
        <v>1000000</v>
      </c>
      <c r="D485" s="123">
        <v>10</v>
      </c>
      <c r="E485" s="113"/>
      <c r="F485" s="112"/>
      <c r="G485" s="113"/>
      <c r="H485" s="114"/>
      <c r="I485" s="113"/>
      <c r="J485" s="112"/>
      <c r="K485" s="112"/>
      <c r="L485" s="113"/>
      <c r="M485" s="129">
        <v>3.2</v>
      </c>
      <c r="N485" s="127" t="s">
        <v>99</v>
      </c>
    </row>
    <row r="486" spans="1:14" ht="14.25" customHeight="1" x14ac:dyDescent="0.2">
      <c r="A486" s="110"/>
      <c r="B486" s="122" t="s">
        <v>546</v>
      </c>
      <c r="C486" s="176">
        <v>10000000</v>
      </c>
      <c r="D486" s="123">
        <v>1000</v>
      </c>
      <c r="E486" s="113"/>
      <c r="F486" s="112"/>
      <c r="G486" s="113"/>
      <c r="H486" s="114"/>
      <c r="I486" s="113"/>
      <c r="J486" s="112"/>
      <c r="K486" s="112"/>
      <c r="L486" s="113"/>
      <c r="M486" s="129">
        <v>10.3</v>
      </c>
      <c r="N486" s="127" t="s">
        <v>99</v>
      </c>
    </row>
    <row r="487" spans="1:14" ht="14.25" customHeight="1" x14ac:dyDescent="0.2">
      <c r="A487" s="110">
        <v>187</v>
      </c>
      <c r="B487" s="111" t="s">
        <v>69</v>
      </c>
      <c r="C487" s="196">
        <v>10000000</v>
      </c>
      <c r="D487" s="112">
        <v>10000</v>
      </c>
      <c r="E487" s="161">
        <v>100</v>
      </c>
      <c r="F487" s="112">
        <v>100</v>
      </c>
      <c r="G487" s="119">
        <v>100</v>
      </c>
      <c r="H487" s="113">
        <v>50</v>
      </c>
      <c r="I487" s="115">
        <v>1000</v>
      </c>
      <c r="J487" s="112">
        <v>10000</v>
      </c>
      <c r="K487" s="112">
        <v>100</v>
      </c>
      <c r="L487" s="113">
        <v>2300000</v>
      </c>
      <c r="M487" s="116">
        <v>9.4</v>
      </c>
      <c r="N487" s="117" t="s">
        <v>88</v>
      </c>
    </row>
    <row r="488" spans="1:14" ht="15" customHeight="1" x14ac:dyDescent="0.2">
      <c r="A488" s="110">
        <v>188</v>
      </c>
      <c r="B488" s="111" t="s">
        <v>547</v>
      </c>
      <c r="C488" s="196">
        <v>1000000</v>
      </c>
      <c r="D488" s="112">
        <v>100</v>
      </c>
      <c r="E488" s="113">
        <v>10</v>
      </c>
      <c r="F488" s="112">
        <v>100</v>
      </c>
      <c r="G488" s="113" t="s">
        <v>548</v>
      </c>
      <c r="I488" s="115">
        <v>12</v>
      </c>
      <c r="J488" s="112">
        <v>100</v>
      </c>
      <c r="K488" s="112">
        <v>100</v>
      </c>
      <c r="L488" s="113">
        <v>17000</v>
      </c>
      <c r="M488" s="116">
        <v>7.5</v>
      </c>
      <c r="N488" s="117" t="s">
        <v>99</v>
      </c>
    </row>
    <row r="489" spans="1:14" ht="15" customHeight="1" x14ac:dyDescent="0.2">
      <c r="A489" s="110"/>
      <c r="B489" s="122" t="s">
        <v>549</v>
      </c>
      <c r="C489" s="176">
        <v>1000000</v>
      </c>
      <c r="D489" s="123">
        <v>100</v>
      </c>
      <c r="E489" s="113"/>
      <c r="F489" s="112"/>
      <c r="G489" s="113"/>
      <c r="H489" s="113"/>
      <c r="I489" s="113"/>
      <c r="J489" s="112"/>
      <c r="K489" s="112"/>
      <c r="L489" s="113"/>
      <c r="M489" s="129">
        <v>49</v>
      </c>
      <c r="N489" s="127" t="s">
        <v>99</v>
      </c>
    </row>
    <row r="490" spans="1:14" ht="23.25" customHeight="1" x14ac:dyDescent="0.2">
      <c r="A490" s="110"/>
      <c r="B490" s="122" t="s">
        <v>550</v>
      </c>
      <c r="C490" s="176">
        <v>1000000</v>
      </c>
      <c r="D490" s="123">
        <v>10</v>
      </c>
      <c r="E490" s="113"/>
      <c r="F490" s="112"/>
      <c r="G490" s="113"/>
      <c r="H490" s="113"/>
      <c r="I490" s="113"/>
      <c r="J490" s="112"/>
      <c r="K490" s="112"/>
      <c r="L490" s="113"/>
      <c r="M490" s="129">
        <v>21.6</v>
      </c>
      <c r="N490" s="127" t="s">
        <v>90</v>
      </c>
    </row>
    <row r="491" spans="1:14" ht="15" customHeight="1" x14ac:dyDescent="0.2">
      <c r="A491" s="110"/>
      <c r="B491" s="122" t="s">
        <v>551</v>
      </c>
      <c r="C491" s="176">
        <v>1000000</v>
      </c>
      <c r="D491" s="123">
        <v>10</v>
      </c>
      <c r="E491" s="113"/>
      <c r="F491" s="112"/>
      <c r="G491" s="113"/>
      <c r="H491" s="113"/>
      <c r="I491" s="113"/>
      <c r="J491" s="112"/>
      <c r="K491" s="112"/>
      <c r="L491" s="113"/>
      <c r="M491" s="129">
        <v>7.7</v>
      </c>
      <c r="N491" s="127" t="s">
        <v>99</v>
      </c>
    </row>
    <row r="492" spans="1:14" ht="15" customHeight="1" x14ac:dyDescent="0.2">
      <c r="A492" s="110"/>
      <c r="B492" s="122" t="s">
        <v>552</v>
      </c>
      <c r="C492" s="176">
        <v>1000000</v>
      </c>
      <c r="D492" s="123">
        <v>100</v>
      </c>
      <c r="E492" s="113"/>
      <c r="F492" s="112"/>
      <c r="G492" s="113"/>
      <c r="H492" s="113"/>
      <c r="I492" s="113"/>
      <c r="J492" s="112"/>
      <c r="K492" s="112"/>
      <c r="L492" s="113"/>
      <c r="M492" s="129">
        <v>9.25</v>
      </c>
      <c r="N492" s="127" t="s">
        <v>88</v>
      </c>
    </row>
    <row r="493" spans="1:14" ht="15.75" customHeight="1" x14ac:dyDescent="0.2">
      <c r="A493" s="110">
        <v>189</v>
      </c>
      <c r="B493" s="111" t="s">
        <v>553</v>
      </c>
      <c r="C493" s="196">
        <v>1000000</v>
      </c>
      <c r="D493" s="112">
        <v>1000</v>
      </c>
      <c r="E493" s="113">
        <v>100</v>
      </c>
      <c r="F493" s="112">
        <v>40</v>
      </c>
      <c r="G493" s="119">
        <v>40</v>
      </c>
      <c r="H493" s="114">
        <v>6</v>
      </c>
      <c r="I493" s="115">
        <v>100</v>
      </c>
      <c r="J493" s="112">
        <v>1000</v>
      </c>
      <c r="K493" s="112">
        <v>70</v>
      </c>
      <c r="L493" s="113">
        <v>9000</v>
      </c>
      <c r="M493" s="116">
        <v>128.6</v>
      </c>
      <c r="N493" s="117" t="s">
        <v>88</v>
      </c>
    </row>
    <row r="494" spans="1:14" ht="12.75" customHeight="1" x14ac:dyDescent="0.2">
      <c r="A494" s="110">
        <v>190</v>
      </c>
      <c r="B494" s="111" t="s">
        <v>554</v>
      </c>
      <c r="C494" s="196">
        <v>100000000</v>
      </c>
      <c r="D494" s="112">
        <v>10000</v>
      </c>
      <c r="E494" s="113">
        <v>1000</v>
      </c>
      <c r="F494" s="112">
        <v>500</v>
      </c>
      <c r="G494" s="119">
        <v>500</v>
      </c>
      <c r="H494" s="113">
        <v>60</v>
      </c>
      <c r="I494" s="115">
        <v>1000</v>
      </c>
      <c r="J494" s="112">
        <v>10000</v>
      </c>
      <c r="K494" s="112">
        <v>700</v>
      </c>
      <c r="L494" s="113">
        <v>58000</v>
      </c>
      <c r="M494" s="120">
        <v>1.9</v>
      </c>
      <c r="N494" s="117" t="s">
        <v>30</v>
      </c>
    </row>
    <row r="495" spans="1:14" ht="12.75" customHeight="1" x14ac:dyDescent="0.2">
      <c r="A495" s="110"/>
      <c r="B495" s="122" t="s">
        <v>555</v>
      </c>
      <c r="C495" s="176">
        <v>1000000</v>
      </c>
      <c r="D495" s="123">
        <v>100</v>
      </c>
      <c r="E495" s="113"/>
      <c r="F495" s="112"/>
      <c r="G495" s="113"/>
      <c r="H495" s="113"/>
      <c r="I495" s="113"/>
      <c r="J495" s="112"/>
      <c r="K495" s="112"/>
      <c r="L495" s="113"/>
      <c r="M495" s="129">
        <v>63.6</v>
      </c>
      <c r="N495" s="127" t="s">
        <v>99</v>
      </c>
    </row>
    <row r="496" spans="1:14" ht="12.75" customHeight="1" x14ac:dyDescent="0.2">
      <c r="A496" s="110"/>
      <c r="B496" s="122" t="s">
        <v>556</v>
      </c>
      <c r="C496" s="176">
        <v>1000000</v>
      </c>
      <c r="D496" s="123">
        <v>100</v>
      </c>
      <c r="E496" s="113"/>
      <c r="F496" s="112"/>
      <c r="G496" s="113"/>
      <c r="H496" s="113"/>
      <c r="I496" s="113"/>
      <c r="J496" s="112"/>
      <c r="K496" s="112"/>
      <c r="L496" s="113"/>
      <c r="M496" s="129">
        <v>8.1999999999999993</v>
      </c>
      <c r="N496" s="127" t="s">
        <v>99</v>
      </c>
    </row>
    <row r="497" spans="1:14" ht="12.75" customHeight="1" x14ac:dyDescent="0.2">
      <c r="A497" s="110"/>
      <c r="B497" s="122" t="s">
        <v>557</v>
      </c>
      <c r="C497" s="176">
        <v>1000000</v>
      </c>
      <c r="D497" s="123">
        <v>10</v>
      </c>
      <c r="E497" s="113"/>
      <c r="F497" s="112"/>
      <c r="G497" s="113"/>
      <c r="H497" s="113"/>
      <c r="I497" s="113"/>
      <c r="J497" s="112"/>
      <c r="K497" s="112"/>
      <c r="L497" s="113"/>
      <c r="M497" s="129">
        <v>15.2</v>
      </c>
      <c r="N497" s="127" t="s">
        <v>90</v>
      </c>
    </row>
    <row r="498" spans="1:14" ht="24" customHeight="1" x14ac:dyDescent="0.2">
      <c r="A498" s="110"/>
      <c r="B498" s="122" t="s">
        <v>558</v>
      </c>
      <c r="C498" s="176">
        <v>10000000</v>
      </c>
      <c r="D498" s="123">
        <v>100</v>
      </c>
      <c r="E498" s="113"/>
      <c r="F498" s="112"/>
      <c r="G498" s="113"/>
      <c r="H498" s="113"/>
      <c r="I498" s="113"/>
      <c r="J498" s="112"/>
      <c r="K498" s="112"/>
      <c r="L498" s="113"/>
      <c r="M498" s="129">
        <v>18.899999999999999</v>
      </c>
      <c r="N498" s="127" t="s">
        <v>90</v>
      </c>
    </row>
    <row r="499" spans="1:14" ht="12.75" customHeight="1" x14ac:dyDescent="0.2">
      <c r="A499" s="110"/>
      <c r="B499" s="122" t="s">
        <v>559</v>
      </c>
      <c r="C499" s="176">
        <v>10000000</v>
      </c>
      <c r="D499" s="123">
        <v>100</v>
      </c>
      <c r="E499" s="113"/>
      <c r="F499" s="112"/>
      <c r="G499" s="113"/>
      <c r="H499" s="113"/>
      <c r="I499" s="113"/>
      <c r="J499" s="112"/>
      <c r="K499" s="112"/>
      <c r="L499" s="113"/>
      <c r="M499" s="129">
        <v>56.7</v>
      </c>
      <c r="N499" s="127" t="s">
        <v>99</v>
      </c>
    </row>
    <row r="500" spans="1:14" ht="12.75" customHeight="1" x14ac:dyDescent="0.2">
      <c r="A500" s="110"/>
      <c r="B500" s="122" t="s">
        <v>560</v>
      </c>
      <c r="C500" s="176">
        <v>1000000</v>
      </c>
      <c r="D500" s="123">
        <v>100</v>
      </c>
      <c r="E500" s="113"/>
      <c r="F500" s="112"/>
      <c r="G500" s="113"/>
      <c r="H500" s="113"/>
      <c r="I500" s="113"/>
      <c r="J500" s="112"/>
      <c r="K500" s="112"/>
      <c r="L500" s="113"/>
      <c r="M500" s="129">
        <v>17.7</v>
      </c>
      <c r="N500" s="127" t="s">
        <v>90</v>
      </c>
    </row>
    <row r="501" spans="1:14" ht="12.75" customHeight="1" x14ac:dyDescent="0.2">
      <c r="A501" s="110"/>
      <c r="B501" s="122" t="s">
        <v>561</v>
      </c>
      <c r="C501" s="176">
        <v>10000000</v>
      </c>
      <c r="D501" s="123">
        <v>100</v>
      </c>
      <c r="E501" s="113"/>
      <c r="F501" s="112"/>
      <c r="G501" s="113"/>
      <c r="H501" s="113"/>
      <c r="I501" s="113"/>
      <c r="J501" s="112"/>
      <c r="K501" s="112"/>
      <c r="L501" s="113"/>
      <c r="M501" s="129">
        <v>32</v>
      </c>
      <c r="N501" s="127" t="s">
        <v>88</v>
      </c>
    </row>
    <row r="502" spans="1:14" ht="14.25" customHeight="1" x14ac:dyDescent="0.2">
      <c r="A502" s="110">
        <v>191</v>
      </c>
      <c r="B502" s="111" t="s">
        <v>562</v>
      </c>
      <c r="C502" s="196">
        <v>10000000</v>
      </c>
      <c r="D502" s="112">
        <v>1000</v>
      </c>
      <c r="E502" s="113">
        <v>100</v>
      </c>
      <c r="F502" s="112">
        <v>1000</v>
      </c>
      <c r="G502" s="114">
        <v>6.3</v>
      </c>
      <c r="I502" s="115">
        <v>100</v>
      </c>
      <c r="J502" s="112">
        <v>1000</v>
      </c>
      <c r="K502" s="112">
        <v>1000</v>
      </c>
      <c r="L502" s="113">
        <v>11000</v>
      </c>
      <c r="M502" s="116">
        <v>4.2</v>
      </c>
      <c r="N502" s="117" t="s">
        <v>88</v>
      </c>
    </row>
    <row r="503" spans="1:14" ht="14.25" customHeight="1" x14ac:dyDescent="0.2">
      <c r="A503" s="110"/>
      <c r="B503" s="122" t="s">
        <v>563</v>
      </c>
      <c r="C503" s="176">
        <v>1000000</v>
      </c>
      <c r="D503" s="123">
        <v>100</v>
      </c>
      <c r="E503" s="113"/>
      <c r="F503" s="112"/>
      <c r="G503" s="113"/>
      <c r="H503" s="114"/>
      <c r="I503" s="113"/>
      <c r="J503" s="112"/>
      <c r="K503" s="112"/>
      <c r="L503" s="113"/>
      <c r="M503" s="129">
        <v>1.9</v>
      </c>
      <c r="N503" s="127" t="s">
        <v>99</v>
      </c>
    </row>
    <row r="504" spans="1:14" ht="14.25" customHeight="1" x14ac:dyDescent="0.2">
      <c r="A504" s="110"/>
      <c r="B504" s="122" t="s">
        <v>564</v>
      </c>
      <c r="C504" s="176">
        <v>1000000</v>
      </c>
      <c r="D504" s="123">
        <v>1000</v>
      </c>
      <c r="E504" s="113"/>
      <c r="F504" s="112"/>
      <c r="G504" s="113"/>
      <c r="H504" s="114"/>
      <c r="I504" s="113"/>
      <c r="J504" s="112"/>
      <c r="K504" s="112"/>
      <c r="L504" s="113"/>
      <c r="M504" s="129">
        <v>74</v>
      </c>
      <c r="N504" s="127" t="s">
        <v>90</v>
      </c>
    </row>
    <row r="505" spans="1:14" ht="24" customHeight="1" x14ac:dyDescent="0.2">
      <c r="A505" s="110"/>
      <c r="B505" s="122" t="s">
        <v>565</v>
      </c>
      <c r="C505" s="176">
        <v>1000000</v>
      </c>
      <c r="D505" s="123">
        <v>10</v>
      </c>
      <c r="E505" s="113"/>
      <c r="F505" s="112"/>
      <c r="G505" s="113"/>
      <c r="H505" s="114"/>
      <c r="I505" s="113"/>
      <c r="J505" s="112"/>
      <c r="K505" s="112"/>
      <c r="L505" s="113"/>
      <c r="M505" s="129">
        <v>1.42</v>
      </c>
      <c r="N505" s="127" t="s">
        <v>88</v>
      </c>
    </row>
    <row r="506" spans="1:14" ht="14.25" customHeight="1" x14ac:dyDescent="0.2">
      <c r="A506" s="110"/>
      <c r="B506" s="122" t="s">
        <v>566</v>
      </c>
      <c r="C506" s="176">
        <v>1000000</v>
      </c>
      <c r="D506" s="123">
        <v>10</v>
      </c>
      <c r="E506" s="113"/>
      <c r="F506" s="112"/>
      <c r="G506" s="113"/>
      <c r="H506" s="114"/>
      <c r="I506" s="113"/>
      <c r="J506" s="112"/>
      <c r="K506" s="112"/>
      <c r="L506" s="113"/>
      <c r="M506" s="129">
        <v>2</v>
      </c>
      <c r="N506" s="127" t="s">
        <v>88</v>
      </c>
    </row>
    <row r="507" spans="1:14" ht="14.25" customHeight="1" x14ac:dyDescent="0.2">
      <c r="A507" s="110"/>
      <c r="B507" s="122" t="s">
        <v>567</v>
      </c>
      <c r="C507" s="176">
        <v>1000000</v>
      </c>
      <c r="D507" s="123">
        <v>10</v>
      </c>
      <c r="E507" s="113"/>
      <c r="F507" s="112"/>
      <c r="G507" s="113"/>
      <c r="H507" s="114"/>
      <c r="I507" s="113"/>
      <c r="J507" s="112"/>
      <c r="K507" s="112"/>
      <c r="L507" s="113"/>
      <c r="M507" s="129">
        <v>8.2200000000000006</v>
      </c>
      <c r="N507" s="127" t="s">
        <v>88</v>
      </c>
    </row>
    <row r="508" spans="1:14" ht="14.25" customHeight="1" x14ac:dyDescent="0.2">
      <c r="A508" s="110"/>
      <c r="B508" s="122" t="s">
        <v>568</v>
      </c>
      <c r="C508" s="176">
        <v>1000000</v>
      </c>
      <c r="D508" s="123">
        <v>10</v>
      </c>
      <c r="E508" s="113"/>
      <c r="F508" s="112"/>
      <c r="G508" s="113"/>
      <c r="H508" s="114"/>
      <c r="I508" s="113"/>
      <c r="J508" s="112"/>
      <c r="K508" s="112"/>
      <c r="L508" s="113"/>
      <c r="M508" s="129">
        <v>6.7</v>
      </c>
      <c r="N508" s="127" t="s">
        <v>30</v>
      </c>
    </row>
    <row r="509" spans="1:14" ht="14.25" customHeight="1" x14ac:dyDescent="0.2">
      <c r="A509" s="110"/>
      <c r="B509" s="122" t="s">
        <v>569</v>
      </c>
      <c r="C509" s="176">
        <v>10000000</v>
      </c>
      <c r="D509" s="123">
        <v>100</v>
      </c>
      <c r="E509" s="113"/>
      <c r="F509" s="112"/>
      <c r="G509" s="113"/>
      <c r="H509" s="114"/>
      <c r="I509" s="113"/>
      <c r="J509" s="112"/>
      <c r="K509" s="112"/>
      <c r="L509" s="113"/>
      <c r="M509" s="129">
        <v>1.37</v>
      </c>
      <c r="N509" s="127" t="s">
        <v>30</v>
      </c>
    </row>
    <row r="510" spans="1:14" ht="14.25" customHeight="1" x14ac:dyDescent="0.2">
      <c r="A510" s="110"/>
      <c r="B510" s="122" t="s">
        <v>570</v>
      </c>
      <c r="C510" s="176">
        <v>10000000</v>
      </c>
      <c r="D510" s="123">
        <v>100</v>
      </c>
      <c r="E510" s="113"/>
      <c r="F510" s="112"/>
      <c r="G510" s="113"/>
      <c r="H510" s="114"/>
      <c r="I510" s="113"/>
      <c r="J510" s="112"/>
      <c r="K510" s="112"/>
      <c r="L510" s="113"/>
      <c r="M510" s="129">
        <v>3.31</v>
      </c>
      <c r="N510" s="127" t="s">
        <v>30</v>
      </c>
    </row>
    <row r="511" spans="1:14" ht="14.25" customHeight="1" x14ac:dyDescent="0.2">
      <c r="A511" s="110"/>
      <c r="B511" s="122" t="s">
        <v>571</v>
      </c>
      <c r="C511" s="176">
        <v>10000000</v>
      </c>
      <c r="D511" s="123">
        <v>100</v>
      </c>
      <c r="E511" s="113"/>
      <c r="F511" s="112"/>
      <c r="G511" s="113"/>
      <c r="H511" s="114"/>
      <c r="I511" s="113"/>
      <c r="J511" s="112"/>
      <c r="K511" s="112"/>
      <c r="L511" s="113"/>
      <c r="M511" s="129">
        <v>142</v>
      </c>
      <c r="N511" s="127" t="s">
        <v>88</v>
      </c>
    </row>
    <row r="512" spans="1:14" ht="14.25" customHeight="1" x14ac:dyDescent="0.2">
      <c r="A512" s="110"/>
      <c r="B512" s="122" t="s">
        <v>572</v>
      </c>
      <c r="C512" s="176">
        <v>1000000</v>
      </c>
      <c r="D512" s="123">
        <v>100</v>
      </c>
      <c r="E512" s="113"/>
      <c r="F512" s="112"/>
      <c r="G512" s="113"/>
      <c r="H512" s="114"/>
      <c r="I512" s="113"/>
      <c r="J512" s="112"/>
      <c r="K512" s="112"/>
      <c r="L512" s="113"/>
      <c r="M512" s="129" t="s">
        <v>573</v>
      </c>
      <c r="N512" s="127" t="s">
        <v>30</v>
      </c>
    </row>
    <row r="513" spans="1:14" ht="14.25" customHeight="1" x14ac:dyDescent="0.2">
      <c r="A513" s="110"/>
      <c r="B513" s="122" t="s">
        <v>574</v>
      </c>
      <c r="C513" s="176">
        <v>1000000</v>
      </c>
      <c r="D513" s="123">
        <v>1000</v>
      </c>
      <c r="E513" s="113"/>
      <c r="F513" s="112"/>
      <c r="G513" s="113"/>
      <c r="H513" s="114"/>
      <c r="I513" s="113"/>
      <c r="J513" s="112"/>
      <c r="K513" s="112"/>
      <c r="L513" s="113"/>
      <c r="M513" s="129">
        <v>3.7</v>
      </c>
      <c r="N513" s="127" t="s">
        <v>99</v>
      </c>
    </row>
    <row r="514" spans="1:14" ht="15" customHeight="1" x14ac:dyDescent="0.2">
      <c r="A514" s="110">
        <v>192</v>
      </c>
      <c r="B514" s="111" t="s">
        <v>575</v>
      </c>
      <c r="C514" s="196">
        <v>10000000</v>
      </c>
      <c r="D514" s="112">
        <v>1000</v>
      </c>
      <c r="E514" s="113">
        <v>100</v>
      </c>
      <c r="F514" s="112">
        <v>1000</v>
      </c>
      <c r="G514" s="114">
        <v>8.5</v>
      </c>
      <c r="I514" s="115">
        <v>100</v>
      </c>
      <c r="J514" s="112">
        <v>1000</v>
      </c>
      <c r="K514" s="112">
        <v>1000</v>
      </c>
      <c r="L514" s="113">
        <v>9900</v>
      </c>
      <c r="M514" s="116">
        <v>6.7</v>
      </c>
      <c r="N514" s="117" t="s">
        <v>88</v>
      </c>
    </row>
    <row r="515" spans="1:14" ht="15" customHeight="1" x14ac:dyDescent="0.2">
      <c r="A515" s="110"/>
      <c r="B515" s="122" t="s">
        <v>576</v>
      </c>
      <c r="C515" s="176">
        <v>1000000</v>
      </c>
      <c r="D515" s="123">
        <v>10</v>
      </c>
      <c r="E515" s="113"/>
      <c r="F515" s="112"/>
      <c r="G515" s="113"/>
      <c r="H515" s="114"/>
      <c r="I515" s="113"/>
      <c r="J515" s="112"/>
      <c r="K515" s="112"/>
      <c r="L515" s="113"/>
      <c r="M515" s="129">
        <v>160.1</v>
      </c>
      <c r="N515" s="127" t="s">
        <v>88</v>
      </c>
    </row>
    <row r="516" spans="1:14" ht="15" customHeight="1" x14ac:dyDescent="0.2">
      <c r="A516" s="110"/>
      <c r="B516" s="122" t="s">
        <v>577</v>
      </c>
      <c r="C516" s="176">
        <v>100000</v>
      </c>
      <c r="D516" s="123">
        <v>100</v>
      </c>
      <c r="E516" s="113"/>
      <c r="F516" s="112"/>
      <c r="G516" s="113"/>
      <c r="H516" s="114"/>
      <c r="I516" s="113"/>
      <c r="J516" s="112"/>
      <c r="K516" s="112"/>
      <c r="L516" s="113"/>
      <c r="M516" s="129">
        <v>28.4</v>
      </c>
      <c r="N516" s="127" t="s">
        <v>90</v>
      </c>
    </row>
    <row r="517" spans="1:14" ht="15" customHeight="1" x14ac:dyDescent="0.2">
      <c r="A517" s="110"/>
      <c r="B517" s="122" t="s">
        <v>578</v>
      </c>
      <c r="C517" s="176">
        <v>100000</v>
      </c>
      <c r="D517" s="123">
        <v>10</v>
      </c>
      <c r="E517" s="113"/>
      <c r="F517" s="112"/>
      <c r="G517" s="113"/>
      <c r="H517" s="114"/>
      <c r="I517" s="113"/>
      <c r="J517" s="112"/>
      <c r="K517" s="112"/>
      <c r="L517" s="113"/>
      <c r="M517" s="129">
        <v>22.7</v>
      </c>
      <c r="N517" s="127" t="s">
        <v>90</v>
      </c>
    </row>
    <row r="518" spans="1:14" ht="15" customHeight="1" x14ac:dyDescent="0.2">
      <c r="A518" s="110"/>
      <c r="B518" s="122" t="s">
        <v>579</v>
      </c>
      <c r="C518" s="176">
        <v>1000000</v>
      </c>
      <c r="D518" s="123">
        <v>1000</v>
      </c>
      <c r="E518" s="113"/>
      <c r="F518" s="112"/>
      <c r="G518" s="113"/>
      <c r="H518" s="114"/>
      <c r="I518" s="113"/>
      <c r="J518" s="112"/>
      <c r="K518" s="112"/>
      <c r="L518" s="113"/>
      <c r="M518" s="129">
        <v>4.5999999999999996</v>
      </c>
      <c r="N518" s="127" t="s">
        <v>99</v>
      </c>
    </row>
    <row r="519" spans="1:14" ht="23.25" customHeight="1" x14ac:dyDescent="0.2">
      <c r="A519" s="110"/>
      <c r="B519" s="122" t="s">
        <v>580</v>
      </c>
      <c r="C519" s="176">
        <v>1000000</v>
      </c>
      <c r="D519" s="123">
        <v>100</v>
      </c>
      <c r="E519" s="113"/>
      <c r="F519" s="112"/>
      <c r="G519" s="113"/>
      <c r="H519" s="114"/>
      <c r="I519" s="113"/>
      <c r="J519" s="112"/>
      <c r="K519" s="112"/>
      <c r="L519" s="113"/>
      <c r="M519" s="129">
        <v>16</v>
      </c>
      <c r="N519" s="127" t="s">
        <v>99</v>
      </c>
    </row>
    <row r="520" spans="1:14" ht="15" customHeight="1" x14ac:dyDescent="0.2">
      <c r="A520" s="110"/>
      <c r="B520" s="122" t="s">
        <v>581</v>
      </c>
      <c r="C520" s="176">
        <v>1000000</v>
      </c>
      <c r="D520" s="123">
        <v>10</v>
      </c>
      <c r="E520" s="113"/>
      <c r="F520" s="112"/>
      <c r="G520" s="113"/>
      <c r="H520" s="114"/>
      <c r="I520" s="113"/>
      <c r="J520" s="112"/>
      <c r="K520" s="112"/>
      <c r="L520" s="113"/>
      <c r="M520" s="129">
        <v>1.87</v>
      </c>
      <c r="N520" s="127" t="s">
        <v>30</v>
      </c>
    </row>
    <row r="521" spans="1:14" ht="15" customHeight="1" x14ac:dyDescent="0.2">
      <c r="A521" s="110"/>
      <c r="B521" s="122" t="s">
        <v>582</v>
      </c>
      <c r="C521" s="176">
        <v>1000000</v>
      </c>
      <c r="D521" s="123">
        <v>100</v>
      </c>
      <c r="E521" s="113"/>
      <c r="F521" s="112"/>
      <c r="G521" s="113"/>
      <c r="H521" s="114"/>
      <c r="I521" s="113"/>
      <c r="J521" s="112"/>
      <c r="K521" s="112"/>
      <c r="L521" s="113"/>
      <c r="M521" s="129">
        <v>23.6</v>
      </c>
      <c r="N521" s="127" t="s">
        <v>99</v>
      </c>
    </row>
    <row r="522" spans="1:14" ht="15" customHeight="1" x14ac:dyDescent="0.2">
      <c r="A522" s="110"/>
      <c r="B522" s="122" t="s">
        <v>583</v>
      </c>
      <c r="C522" s="176">
        <v>1000000</v>
      </c>
      <c r="D522" s="123">
        <v>100</v>
      </c>
      <c r="E522" s="113"/>
      <c r="F522" s="112"/>
      <c r="G522" s="113"/>
      <c r="H522" s="114"/>
      <c r="I522" s="113"/>
      <c r="J522" s="112"/>
      <c r="K522" s="112"/>
      <c r="L522" s="113"/>
      <c r="M522" s="129">
        <v>70</v>
      </c>
      <c r="N522" s="127" t="s">
        <v>88</v>
      </c>
    </row>
    <row r="523" spans="1:14" ht="15" customHeight="1" x14ac:dyDescent="0.2">
      <c r="A523" s="110"/>
      <c r="B523" s="122" t="s">
        <v>584</v>
      </c>
      <c r="C523" s="176">
        <v>100000</v>
      </c>
      <c r="D523" s="123">
        <v>10</v>
      </c>
      <c r="E523" s="113"/>
      <c r="F523" s="112"/>
      <c r="G523" s="113"/>
      <c r="H523" s="114"/>
      <c r="I523" s="113"/>
      <c r="J523" s="112"/>
      <c r="K523" s="112"/>
      <c r="L523" s="113"/>
      <c r="M523" s="129">
        <v>51</v>
      </c>
      <c r="N523" s="127" t="s">
        <v>90</v>
      </c>
    </row>
    <row r="524" spans="1:14" ht="15" customHeight="1" x14ac:dyDescent="0.2">
      <c r="A524" s="110"/>
      <c r="B524" s="122" t="s">
        <v>585</v>
      </c>
      <c r="C524" s="176">
        <v>1000000</v>
      </c>
      <c r="D524" s="123">
        <v>10</v>
      </c>
      <c r="E524" s="113"/>
      <c r="F524" s="112"/>
      <c r="G524" s="113"/>
      <c r="H524" s="114"/>
      <c r="I524" s="113"/>
      <c r="J524" s="112"/>
      <c r="K524" s="112"/>
      <c r="L524" s="113"/>
      <c r="M524" s="129">
        <v>31</v>
      </c>
      <c r="N524" s="127" t="s">
        <v>30</v>
      </c>
    </row>
    <row r="525" spans="1:14" ht="15" customHeight="1" x14ac:dyDescent="0.2">
      <c r="A525" s="110"/>
      <c r="B525" s="122" t="s">
        <v>586</v>
      </c>
      <c r="C525" s="176">
        <v>1000000</v>
      </c>
      <c r="D525" s="123">
        <v>10</v>
      </c>
      <c r="E525" s="113"/>
      <c r="F525" s="112"/>
      <c r="G525" s="113"/>
      <c r="H525" s="114"/>
      <c r="I525" s="113"/>
      <c r="J525" s="112"/>
      <c r="K525" s="112"/>
      <c r="L525" s="113"/>
      <c r="M525" s="129">
        <v>25</v>
      </c>
      <c r="N525" s="127" t="s">
        <v>88</v>
      </c>
    </row>
    <row r="526" spans="1:14" ht="15" customHeight="1" x14ac:dyDescent="0.2">
      <c r="A526" s="110"/>
      <c r="B526" s="122" t="s">
        <v>587</v>
      </c>
      <c r="C526" s="176">
        <v>1000000</v>
      </c>
      <c r="D526" s="123">
        <v>10</v>
      </c>
      <c r="E526" s="113"/>
      <c r="F526" s="112"/>
      <c r="G526" s="113"/>
      <c r="H526" s="114"/>
      <c r="I526" s="113"/>
      <c r="J526" s="112"/>
      <c r="K526" s="112"/>
      <c r="L526" s="113"/>
      <c r="M526" s="129">
        <v>5.5</v>
      </c>
      <c r="N526" s="127" t="s">
        <v>99</v>
      </c>
    </row>
    <row r="527" spans="1:14" ht="13.5" customHeight="1" x14ac:dyDescent="0.2">
      <c r="A527" s="110">
        <v>193</v>
      </c>
      <c r="B527" s="111" t="s">
        <v>588</v>
      </c>
      <c r="C527" s="196">
        <v>1000000</v>
      </c>
      <c r="D527" s="112">
        <v>10</v>
      </c>
      <c r="E527" s="160">
        <v>1</v>
      </c>
      <c r="F527" s="142">
        <v>4</v>
      </c>
      <c r="G527" s="113">
        <v>0.44</v>
      </c>
      <c r="H527" s="113">
        <v>0.2</v>
      </c>
      <c r="I527" s="114">
        <v>8.6999999999999993</v>
      </c>
      <c r="J527" s="112">
        <v>10</v>
      </c>
      <c r="K527" s="112">
        <v>10</v>
      </c>
      <c r="L527" s="113">
        <v>77</v>
      </c>
      <c r="M527" s="116">
        <v>42.4</v>
      </c>
      <c r="N527" s="117" t="s">
        <v>88</v>
      </c>
    </row>
    <row r="528" spans="1:14" ht="13.5" customHeight="1" x14ac:dyDescent="0.2">
      <c r="A528" s="110"/>
      <c r="B528" s="122" t="s">
        <v>589</v>
      </c>
      <c r="C528" s="176">
        <v>1000000</v>
      </c>
      <c r="D528" s="123">
        <v>100</v>
      </c>
      <c r="E528" s="113"/>
      <c r="F528" s="142"/>
      <c r="G528" s="113"/>
      <c r="H528" s="113"/>
      <c r="I528" s="113"/>
      <c r="J528" s="112"/>
      <c r="K528" s="112"/>
      <c r="L528" s="113"/>
      <c r="M528" s="126">
        <v>9000000</v>
      </c>
      <c r="N528" s="127" t="s">
        <v>30</v>
      </c>
    </row>
    <row r="529" spans="1:14" ht="13.5" customHeight="1" x14ac:dyDescent="0.2">
      <c r="A529" s="110"/>
      <c r="B529" s="122" t="s">
        <v>590</v>
      </c>
      <c r="C529" s="176">
        <v>1000000</v>
      </c>
      <c r="D529" s="123">
        <v>10</v>
      </c>
      <c r="E529" s="113"/>
      <c r="F529" s="142"/>
      <c r="G529" s="113"/>
      <c r="H529" s="113"/>
      <c r="I529" s="113"/>
      <c r="J529" s="112"/>
      <c r="K529" s="112"/>
      <c r="L529" s="113"/>
      <c r="M529" s="129">
        <v>61.5</v>
      </c>
      <c r="N529" s="127" t="s">
        <v>90</v>
      </c>
    </row>
    <row r="530" spans="1:14" ht="13.5" customHeight="1" x14ac:dyDescent="0.2">
      <c r="A530" s="110"/>
      <c r="B530" s="122" t="s">
        <v>591</v>
      </c>
      <c r="C530" s="176">
        <v>1000000</v>
      </c>
      <c r="D530" s="123">
        <v>10</v>
      </c>
      <c r="E530" s="113"/>
      <c r="F530" s="142"/>
      <c r="G530" s="113"/>
      <c r="H530" s="113"/>
      <c r="I530" s="113"/>
      <c r="J530" s="112"/>
      <c r="K530" s="112"/>
      <c r="L530" s="113"/>
      <c r="M530" s="129">
        <v>64</v>
      </c>
      <c r="N530" s="127" t="s">
        <v>90</v>
      </c>
    </row>
    <row r="531" spans="1:14" ht="13.5" customHeight="1" x14ac:dyDescent="0.2">
      <c r="A531" s="110"/>
      <c r="B531" s="122" t="s">
        <v>592</v>
      </c>
      <c r="C531" s="176">
        <v>1000000</v>
      </c>
      <c r="D531" s="123">
        <v>100</v>
      </c>
      <c r="E531" s="113"/>
      <c r="F531" s="142"/>
      <c r="G531" s="113"/>
      <c r="H531" s="113"/>
      <c r="I531" s="113"/>
      <c r="J531" s="112"/>
      <c r="K531" s="112"/>
      <c r="L531" s="113"/>
      <c r="M531" s="129">
        <v>4.12</v>
      </c>
      <c r="N531" s="127" t="s">
        <v>99</v>
      </c>
    </row>
    <row r="532" spans="1:14" ht="25.5" customHeight="1" x14ac:dyDescent="0.2">
      <c r="A532" s="110"/>
      <c r="B532" s="122" t="s">
        <v>593</v>
      </c>
      <c r="C532" s="176">
        <v>1000000</v>
      </c>
      <c r="D532" s="123">
        <v>10</v>
      </c>
      <c r="E532" s="113"/>
      <c r="F532" s="142"/>
      <c r="G532" s="113"/>
      <c r="H532" s="113"/>
      <c r="I532" s="113"/>
      <c r="J532" s="112"/>
      <c r="K532" s="112"/>
      <c r="L532" s="113"/>
      <c r="M532" s="129">
        <v>37</v>
      </c>
      <c r="N532" s="127" t="s">
        <v>90</v>
      </c>
    </row>
    <row r="533" spans="1:14" ht="13.5" customHeight="1" x14ac:dyDescent="0.2">
      <c r="A533" s="110"/>
      <c r="B533" s="122" t="s">
        <v>594</v>
      </c>
      <c r="C533" s="176">
        <v>1000000</v>
      </c>
      <c r="D533" s="123">
        <v>10</v>
      </c>
      <c r="E533" s="113"/>
      <c r="F533" s="142"/>
      <c r="G533" s="113"/>
      <c r="H533" s="113"/>
      <c r="I533" s="113"/>
      <c r="J533" s="112"/>
      <c r="K533" s="112"/>
      <c r="L533" s="113"/>
      <c r="M533" s="129">
        <v>3.6</v>
      </c>
      <c r="N533" s="127" t="s">
        <v>99</v>
      </c>
    </row>
    <row r="534" spans="1:14" ht="13.5" customHeight="1" x14ac:dyDescent="0.2">
      <c r="A534" s="110"/>
      <c r="B534" s="122" t="s">
        <v>595</v>
      </c>
      <c r="C534" s="176">
        <v>1000000</v>
      </c>
      <c r="D534" s="123">
        <v>10</v>
      </c>
      <c r="E534" s="113"/>
      <c r="F534" s="142"/>
      <c r="G534" s="113"/>
      <c r="H534" s="113"/>
      <c r="I534" s="113"/>
      <c r="J534" s="112"/>
      <c r="K534" s="112"/>
      <c r="L534" s="113"/>
      <c r="M534" s="129">
        <v>1.04</v>
      </c>
      <c r="N534" s="127" t="s">
        <v>99</v>
      </c>
    </row>
    <row r="535" spans="1:14" ht="13.5" customHeight="1" x14ac:dyDescent="0.2">
      <c r="A535" s="110"/>
      <c r="B535" s="122" t="s">
        <v>596</v>
      </c>
      <c r="C535" s="176">
        <v>1000000</v>
      </c>
      <c r="D535" s="123">
        <v>10</v>
      </c>
      <c r="E535" s="113"/>
      <c r="F535" s="142"/>
      <c r="G535" s="113"/>
      <c r="H535" s="113"/>
      <c r="I535" s="113"/>
      <c r="J535" s="112"/>
      <c r="K535" s="112"/>
      <c r="L535" s="113"/>
      <c r="M535" s="129">
        <v>10.5</v>
      </c>
      <c r="N535" s="127" t="s">
        <v>99</v>
      </c>
    </row>
    <row r="536" spans="1:14" ht="13.5" customHeight="1" x14ac:dyDescent="0.2">
      <c r="A536" s="110"/>
      <c r="B536" s="122" t="s">
        <v>597</v>
      </c>
      <c r="C536" s="176">
        <v>1000000</v>
      </c>
      <c r="D536" s="123">
        <v>10</v>
      </c>
      <c r="E536" s="113"/>
      <c r="F536" s="142"/>
      <c r="G536" s="113"/>
      <c r="H536" s="113"/>
      <c r="I536" s="113"/>
      <c r="J536" s="112"/>
      <c r="K536" s="112"/>
      <c r="L536" s="113"/>
      <c r="M536" s="129">
        <v>8.1</v>
      </c>
      <c r="N536" s="127" t="s">
        <v>99</v>
      </c>
    </row>
    <row r="537" spans="1:14" ht="13.5" customHeight="1" x14ac:dyDescent="0.2">
      <c r="A537" s="110"/>
      <c r="B537" s="122" t="s">
        <v>598</v>
      </c>
      <c r="C537" s="176">
        <v>10000000</v>
      </c>
      <c r="D537" s="123">
        <v>100</v>
      </c>
      <c r="E537" s="113"/>
      <c r="F537" s="142"/>
      <c r="G537" s="113"/>
      <c r="H537" s="113"/>
      <c r="I537" s="113"/>
      <c r="J537" s="112"/>
      <c r="K537" s="112"/>
      <c r="L537" s="113"/>
      <c r="M537" s="129">
        <v>56.6</v>
      </c>
      <c r="N537" s="127" t="s">
        <v>99</v>
      </c>
    </row>
    <row r="538" spans="1:14" ht="13.5" customHeight="1" x14ac:dyDescent="0.2">
      <c r="A538" s="110"/>
      <c r="B538" s="122" t="s">
        <v>599</v>
      </c>
      <c r="C538" s="176">
        <v>1000000</v>
      </c>
      <c r="D538" s="123">
        <v>10</v>
      </c>
      <c r="E538" s="113"/>
      <c r="F538" s="142"/>
      <c r="G538" s="113"/>
      <c r="H538" s="113"/>
      <c r="I538" s="113"/>
      <c r="J538" s="112"/>
      <c r="K538" s="112"/>
      <c r="L538" s="113"/>
      <c r="M538" s="129">
        <v>2.5</v>
      </c>
      <c r="N538" s="127" t="s">
        <v>99</v>
      </c>
    </row>
    <row r="539" spans="1:14" ht="13.5" customHeight="1" x14ac:dyDescent="0.2">
      <c r="A539" s="110"/>
      <c r="B539" s="122" t="s">
        <v>600</v>
      </c>
      <c r="C539" s="176">
        <v>10000000</v>
      </c>
      <c r="D539" s="123">
        <v>1000</v>
      </c>
      <c r="E539" s="113"/>
      <c r="F539" s="142"/>
      <c r="G539" s="113"/>
      <c r="H539" s="113"/>
      <c r="I539" s="113"/>
      <c r="J539" s="112"/>
      <c r="K539" s="112"/>
      <c r="L539" s="113"/>
      <c r="M539" s="129">
        <v>665</v>
      </c>
      <c r="N539" s="127" t="s">
        <v>88</v>
      </c>
    </row>
    <row r="540" spans="1:14" ht="13.5" customHeight="1" x14ac:dyDescent="0.2">
      <c r="A540" s="110"/>
      <c r="B540" s="122" t="s">
        <v>601</v>
      </c>
      <c r="C540" s="176">
        <v>1000000</v>
      </c>
      <c r="D540" s="123">
        <v>10</v>
      </c>
      <c r="E540" s="113"/>
      <c r="F540" s="142"/>
      <c r="G540" s="113"/>
      <c r="H540" s="113"/>
      <c r="I540" s="113"/>
      <c r="J540" s="112"/>
      <c r="K540" s="112"/>
      <c r="L540" s="113"/>
      <c r="M540" s="129">
        <v>8.1999999999999993</v>
      </c>
      <c r="N540" s="127" t="s">
        <v>30</v>
      </c>
    </row>
    <row r="541" spans="1:14" ht="13.5" customHeight="1" x14ac:dyDescent="0.2">
      <c r="A541" s="110"/>
      <c r="B541" s="122" t="s">
        <v>602</v>
      </c>
      <c r="C541" s="176">
        <v>10000000</v>
      </c>
      <c r="D541" s="123">
        <v>1000</v>
      </c>
      <c r="E541" s="113"/>
      <c r="F541" s="142"/>
      <c r="G541" s="113"/>
      <c r="H541" s="113"/>
      <c r="I541" s="113"/>
      <c r="J541" s="112"/>
      <c r="K541" s="112"/>
      <c r="L541" s="113"/>
      <c r="M541" s="129" t="s">
        <v>603</v>
      </c>
      <c r="N541" s="127" t="s">
        <v>30</v>
      </c>
    </row>
    <row r="542" spans="1:14" ht="14.25" customHeight="1" x14ac:dyDescent="0.2">
      <c r="A542" s="110">
        <v>194</v>
      </c>
      <c r="B542" s="111" t="s">
        <v>604</v>
      </c>
      <c r="C542" s="196">
        <v>10000</v>
      </c>
      <c r="D542" s="112">
        <v>10</v>
      </c>
      <c r="E542" s="162">
        <v>1</v>
      </c>
      <c r="F542" s="112">
        <v>0.5</v>
      </c>
      <c r="G542" s="113">
        <v>0.18</v>
      </c>
      <c r="H542" s="113">
        <v>0.06</v>
      </c>
      <c r="I542" s="140">
        <v>1</v>
      </c>
      <c r="J542" s="142">
        <v>7</v>
      </c>
      <c r="K542" s="112">
        <v>0.5</v>
      </c>
      <c r="L542" s="113">
        <v>14</v>
      </c>
      <c r="M542" s="116">
        <v>114.4</v>
      </c>
      <c r="N542" s="117" t="s">
        <v>88</v>
      </c>
    </row>
    <row r="543" spans="1:14" ht="14.25" customHeight="1" x14ac:dyDescent="0.2">
      <c r="A543" s="110"/>
      <c r="B543" s="122" t="s">
        <v>605</v>
      </c>
      <c r="C543" s="176">
        <v>1000000</v>
      </c>
      <c r="D543" s="123">
        <v>100</v>
      </c>
      <c r="E543" s="162"/>
      <c r="F543" s="112"/>
      <c r="G543" s="113"/>
      <c r="H543" s="113"/>
      <c r="I543" s="114"/>
      <c r="J543" s="142"/>
      <c r="K543" s="112"/>
      <c r="L543" s="113"/>
      <c r="M543" s="129">
        <v>16</v>
      </c>
      <c r="N543" s="127" t="s">
        <v>90</v>
      </c>
    </row>
    <row r="544" spans="1:14" ht="14.25" customHeight="1" x14ac:dyDescent="0.2">
      <c r="A544" s="110"/>
      <c r="B544" s="122" t="s">
        <v>606</v>
      </c>
      <c r="C544" s="176">
        <v>1000000</v>
      </c>
      <c r="D544" s="123">
        <v>100</v>
      </c>
      <c r="E544" s="162"/>
      <c r="F544" s="112"/>
      <c r="G544" s="113"/>
      <c r="H544" s="113"/>
      <c r="I544" s="114"/>
      <c r="J544" s="142"/>
      <c r="K544" s="112"/>
      <c r="L544" s="113"/>
      <c r="M544" s="129">
        <v>5</v>
      </c>
      <c r="N544" s="127" t="s">
        <v>88</v>
      </c>
    </row>
    <row r="545" spans="1:14" ht="14.25" customHeight="1" x14ac:dyDescent="0.2">
      <c r="A545" s="110"/>
      <c r="B545" s="122" t="s">
        <v>607</v>
      </c>
      <c r="C545" s="176">
        <v>1000000</v>
      </c>
      <c r="D545" s="123">
        <v>10</v>
      </c>
      <c r="E545" s="162"/>
      <c r="F545" s="112"/>
      <c r="G545" s="113"/>
      <c r="H545" s="113"/>
      <c r="I545" s="114"/>
      <c r="J545" s="142"/>
      <c r="K545" s="112"/>
      <c r="L545" s="113"/>
      <c r="M545" s="129">
        <v>8.6999999999999993</v>
      </c>
      <c r="N545" s="127" t="s">
        <v>99</v>
      </c>
    </row>
    <row r="546" spans="1:14" ht="14.25" customHeight="1" x14ac:dyDescent="0.2">
      <c r="A546" s="110"/>
      <c r="B546" s="122" t="s">
        <v>608</v>
      </c>
      <c r="C546" s="176">
        <v>100000</v>
      </c>
      <c r="D546" s="123">
        <v>100</v>
      </c>
      <c r="E546" s="162"/>
      <c r="F546" s="112"/>
      <c r="G546" s="113"/>
      <c r="H546" s="113"/>
      <c r="I546" s="114"/>
      <c r="J546" s="142"/>
      <c r="K546" s="112"/>
      <c r="L546" s="113"/>
      <c r="M546" s="129">
        <v>49</v>
      </c>
      <c r="N546" s="127" t="s">
        <v>90</v>
      </c>
    </row>
    <row r="547" spans="1:14" ht="14.25" customHeight="1" x14ac:dyDescent="0.2">
      <c r="A547" s="110"/>
      <c r="B547" s="122" t="s">
        <v>609</v>
      </c>
      <c r="C547" s="176">
        <v>100000</v>
      </c>
      <c r="D547" s="123">
        <v>10</v>
      </c>
      <c r="E547" s="162"/>
      <c r="F547" s="112"/>
      <c r="G547" s="113"/>
      <c r="H547" s="113"/>
      <c r="I547" s="114"/>
      <c r="J547" s="142"/>
      <c r="K547" s="112"/>
      <c r="L547" s="113"/>
      <c r="M547" s="129">
        <v>10.5</v>
      </c>
      <c r="N547" s="127" t="s">
        <v>90</v>
      </c>
    </row>
    <row r="548" spans="1:14" ht="24" customHeight="1" x14ac:dyDescent="0.2">
      <c r="A548" s="110"/>
      <c r="B548" s="122" t="s">
        <v>610</v>
      </c>
      <c r="C548" s="176">
        <v>1000000</v>
      </c>
      <c r="D548" s="123">
        <v>100</v>
      </c>
      <c r="E548" s="162"/>
      <c r="F548" s="112"/>
      <c r="G548" s="113"/>
      <c r="H548" s="113"/>
      <c r="I548" s="114"/>
      <c r="J548" s="142"/>
      <c r="K548" s="112"/>
      <c r="L548" s="113"/>
      <c r="M548" s="129">
        <v>2.5</v>
      </c>
      <c r="N548" s="127" t="s">
        <v>99</v>
      </c>
    </row>
    <row r="549" spans="1:14" ht="14.25" customHeight="1" x14ac:dyDescent="0.2">
      <c r="A549" s="110"/>
      <c r="B549" s="122" t="s">
        <v>611</v>
      </c>
      <c r="C549" s="176">
        <v>1000000</v>
      </c>
      <c r="D549" s="123">
        <v>10</v>
      </c>
      <c r="E549" s="162"/>
      <c r="F549" s="112"/>
      <c r="G549" s="113"/>
      <c r="H549" s="113"/>
      <c r="I549" s="114"/>
      <c r="J549" s="142"/>
      <c r="K549" s="112"/>
      <c r="L549" s="113"/>
      <c r="M549" s="129">
        <v>2.25</v>
      </c>
      <c r="N549" s="127" t="s">
        <v>99</v>
      </c>
    </row>
    <row r="550" spans="1:14" ht="14.25" customHeight="1" x14ac:dyDescent="0.2">
      <c r="A550" s="110"/>
      <c r="B550" s="122" t="s">
        <v>612</v>
      </c>
      <c r="C550" s="176">
        <v>1000000</v>
      </c>
      <c r="D550" s="123">
        <v>10</v>
      </c>
      <c r="E550" s="162"/>
      <c r="F550" s="112"/>
      <c r="G550" s="113"/>
      <c r="H550" s="113"/>
      <c r="I550" s="114"/>
      <c r="J550" s="142"/>
      <c r="K550" s="112"/>
      <c r="L550" s="113"/>
      <c r="M550" s="129">
        <v>22</v>
      </c>
      <c r="N550" s="127" t="s">
        <v>88</v>
      </c>
    </row>
    <row r="551" spans="1:14" ht="14.25" customHeight="1" x14ac:dyDescent="0.2">
      <c r="A551" s="110"/>
      <c r="B551" s="122" t="s">
        <v>613</v>
      </c>
      <c r="C551" s="176">
        <v>10000000</v>
      </c>
      <c r="D551" s="123">
        <v>100</v>
      </c>
      <c r="E551" s="162"/>
      <c r="F551" s="112"/>
      <c r="G551" s="113"/>
      <c r="H551" s="113"/>
      <c r="I551" s="114"/>
      <c r="J551" s="142"/>
      <c r="K551" s="112"/>
      <c r="L551" s="113"/>
      <c r="M551" s="129">
        <v>38</v>
      </c>
      <c r="N551" s="127" t="s">
        <v>90</v>
      </c>
    </row>
    <row r="552" spans="1:14" ht="14.25" customHeight="1" x14ac:dyDescent="0.2">
      <c r="A552" s="110">
        <v>195</v>
      </c>
      <c r="B552" s="111" t="s">
        <v>614</v>
      </c>
      <c r="C552" s="196">
        <v>10000000</v>
      </c>
      <c r="D552" s="112">
        <v>1000</v>
      </c>
      <c r="E552" s="113">
        <v>100</v>
      </c>
      <c r="F552" s="112">
        <v>60</v>
      </c>
      <c r="G552" s="113">
        <v>24</v>
      </c>
      <c r="H552" s="114">
        <v>4</v>
      </c>
      <c r="I552" s="113">
        <v>51</v>
      </c>
      <c r="J552" s="112">
        <v>1000</v>
      </c>
      <c r="K552" s="112">
        <v>60</v>
      </c>
      <c r="L552" s="113">
        <v>1700</v>
      </c>
      <c r="M552" s="116">
        <v>121.2</v>
      </c>
      <c r="N552" s="117" t="s">
        <v>88</v>
      </c>
    </row>
    <row r="553" spans="1:14" x14ac:dyDescent="0.2">
      <c r="A553" s="110">
        <v>196</v>
      </c>
      <c r="B553" s="111" t="s">
        <v>615</v>
      </c>
      <c r="C553" s="196">
        <v>10000000</v>
      </c>
      <c r="D553" s="112">
        <v>10000</v>
      </c>
      <c r="E553" s="113">
        <v>1000</v>
      </c>
      <c r="F553" s="112">
        <v>100</v>
      </c>
      <c r="G553" s="119">
        <v>100</v>
      </c>
      <c r="H553" s="114">
        <v>3</v>
      </c>
      <c r="I553" s="113">
        <v>810</v>
      </c>
      <c r="J553" s="112">
        <v>10000</v>
      </c>
      <c r="K553" s="112">
        <v>700</v>
      </c>
      <c r="L553" s="113">
        <v>390000</v>
      </c>
      <c r="M553" s="116">
        <v>75.099999999999994</v>
      </c>
      <c r="N553" s="117" t="s">
        <v>88</v>
      </c>
    </row>
    <row r="554" spans="1:14" x14ac:dyDescent="0.2">
      <c r="A554" s="110">
        <v>197</v>
      </c>
      <c r="B554" s="111" t="s">
        <v>616</v>
      </c>
      <c r="C554" s="196">
        <v>1000000</v>
      </c>
      <c r="D554" s="112">
        <v>100</v>
      </c>
      <c r="E554" s="113">
        <v>10</v>
      </c>
      <c r="F554" s="112">
        <v>100</v>
      </c>
      <c r="G554" s="113">
        <v>0.49</v>
      </c>
      <c r="I554" s="115">
        <v>10</v>
      </c>
      <c r="J554" s="112">
        <v>100</v>
      </c>
      <c r="K554" s="112">
        <v>100</v>
      </c>
      <c r="L554" s="113">
        <v>3800</v>
      </c>
      <c r="M554" s="116">
        <v>23.8</v>
      </c>
      <c r="N554" s="117" t="s">
        <v>99</v>
      </c>
    </row>
    <row r="555" spans="1:14" x14ac:dyDescent="0.2">
      <c r="A555" s="110"/>
      <c r="B555" s="122" t="s">
        <v>617</v>
      </c>
      <c r="C555" s="176">
        <v>100000</v>
      </c>
      <c r="D555" s="123">
        <v>100</v>
      </c>
      <c r="E555" s="113"/>
      <c r="F555" s="112"/>
      <c r="G555" s="113"/>
      <c r="H555" s="113"/>
      <c r="I555" s="113"/>
      <c r="J555" s="112"/>
      <c r="K555" s="112"/>
      <c r="L555" s="113"/>
      <c r="M555" s="129">
        <v>69</v>
      </c>
      <c r="N555" s="127" t="s">
        <v>88</v>
      </c>
    </row>
    <row r="556" spans="1:14" ht="21" customHeight="1" x14ac:dyDescent="0.2">
      <c r="A556" s="110"/>
      <c r="B556" s="122" t="s">
        <v>618</v>
      </c>
      <c r="C556" s="176">
        <v>1000000</v>
      </c>
      <c r="D556" s="123">
        <v>10</v>
      </c>
      <c r="E556" s="113"/>
      <c r="F556" s="112"/>
      <c r="G556" s="113"/>
      <c r="H556" s="113"/>
      <c r="I556" s="113"/>
      <c r="J556" s="112"/>
      <c r="K556" s="112"/>
      <c r="L556" s="113"/>
      <c r="M556" s="129">
        <v>14</v>
      </c>
      <c r="N556" s="127" t="s">
        <v>90</v>
      </c>
    </row>
    <row r="557" spans="1:14" x14ac:dyDescent="0.2">
      <c r="A557" s="110"/>
      <c r="B557" s="122" t="s">
        <v>619</v>
      </c>
      <c r="C557" s="176">
        <v>1000000</v>
      </c>
      <c r="D557" s="123">
        <v>10</v>
      </c>
      <c r="E557" s="113"/>
      <c r="F557" s="112"/>
      <c r="G557" s="113"/>
      <c r="H557" s="113"/>
      <c r="I557" s="113"/>
      <c r="J557" s="112"/>
      <c r="K557" s="112"/>
      <c r="L557" s="113"/>
      <c r="M557" s="129">
        <v>13.2</v>
      </c>
      <c r="N557" s="127" t="s">
        <v>90</v>
      </c>
    </row>
    <row r="558" spans="1:14" x14ac:dyDescent="0.2">
      <c r="A558" s="110"/>
      <c r="B558" s="122" t="s">
        <v>620</v>
      </c>
      <c r="C558" s="176">
        <v>1000000</v>
      </c>
      <c r="D558" s="123">
        <v>10</v>
      </c>
      <c r="E558" s="113"/>
      <c r="F558" s="112"/>
      <c r="G558" s="113"/>
      <c r="H558" s="113"/>
      <c r="I558" s="113"/>
      <c r="J558" s="112"/>
      <c r="K558" s="112"/>
      <c r="L558" s="113"/>
      <c r="M558" s="129">
        <v>20</v>
      </c>
      <c r="N558" s="127" t="s">
        <v>99</v>
      </c>
    </row>
    <row r="559" spans="1:14" x14ac:dyDescent="0.2">
      <c r="A559" s="110"/>
      <c r="B559" s="122" t="s">
        <v>621</v>
      </c>
      <c r="C559" s="176">
        <v>1000000</v>
      </c>
      <c r="D559" s="123">
        <v>10</v>
      </c>
      <c r="E559" s="113"/>
      <c r="F559" s="112"/>
      <c r="G559" s="113"/>
      <c r="H559" s="113"/>
      <c r="I559" s="113"/>
      <c r="J559" s="112"/>
      <c r="K559" s="112"/>
      <c r="L559" s="113"/>
      <c r="M559" s="129">
        <v>64</v>
      </c>
      <c r="N559" s="127" t="s">
        <v>99</v>
      </c>
    </row>
    <row r="560" spans="1:14" x14ac:dyDescent="0.2">
      <c r="A560" s="110"/>
      <c r="B560" s="122" t="s">
        <v>622</v>
      </c>
      <c r="C560" s="176">
        <v>1000000</v>
      </c>
      <c r="D560" s="123">
        <v>10</v>
      </c>
      <c r="E560" s="113"/>
      <c r="F560" s="112"/>
      <c r="G560" s="113"/>
      <c r="H560" s="113"/>
      <c r="I560" s="113"/>
      <c r="J560" s="112"/>
      <c r="K560" s="112"/>
      <c r="L560" s="113"/>
      <c r="M560" s="129">
        <v>38</v>
      </c>
      <c r="N560" s="127" t="s">
        <v>88</v>
      </c>
    </row>
    <row r="561" spans="1:14" x14ac:dyDescent="0.2">
      <c r="A561" s="110"/>
      <c r="B561" s="122" t="s">
        <v>623</v>
      </c>
      <c r="C561" s="176">
        <v>1000000</v>
      </c>
      <c r="D561" s="123">
        <v>100</v>
      </c>
      <c r="E561" s="113"/>
      <c r="F561" s="112"/>
      <c r="G561" s="113"/>
      <c r="H561" s="113"/>
      <c r="I561" s="113"/>
      <c r="J561" s="112"/>
      <c r="K561" s="112"/>
      <c r="L561" s="113"/>
      <c r="M561" s="129">
        <v>165</v>
      </c>
      <c r="N561" s="127" t="s">
        <v>88</v>
      </c>
    </row>
    <row r="562" spans="1:14" ht="12.75" customHeight="1" x14ac:dyDescent="0.2">
      <c r="A562" s="110">
        <v>198</v>
      </c>
      <c r="B562" s="111" t="s">
        <v>70</v>
      </c>
      <c r="C562" s="196">
        <v>1000000</v>
      </c>
      <c r="D562" s="112">
        <v>1000</v>
      </c>
      <c r="E562" s="113">
        <v>100</v>
      </c>
      <c r="F562" s="112">
        <v>1000</v>
      </c>
      <c r="G562" s="113">
        <v>19</v>
      </c>
      <c r="I562" s="115">
        <v>100</v>
      </c>
      <c r="J562" s="112">
        <v>1000</v>
      </c>
      <c r="K562" s="112">
        <v>1000</v>
      </c>
      <c r="L562" s="113">
        <v>39000</v>
      </c>
      <c r="M562" s="116">
        <v>90.6</v>
      </c>
      <c r="N562" s="117" t="s">
        <v>99</v>
      </c>
    </row>
    <row r="563" spans="1:14" ht="12.75" customHeight="1" x14ac:dyDescent="0.2">
      <c r="A563" s="110"/>
      <c r="B563" s="122" t="s">
        <v>624</v>
      </c>
      <c r="C563" s="176">
        <v>10000000</v>
      </c>
      <c r="D563" s="123">
        <v>1000</v>
      </c>
      <c r="E563" s="113"/>
      <c r="F563" s="112"/>
      <c r="G563" s="113"/>
      <c r="H563" s="114"/>
      <c r="I563" s="113"/>
      <c r="J563" s="112"/>
      <c r="K563" s="112"/>
      <c r="L563" s="113"/>
      <c r="M563" s="126">
        <v>200000</v>
      </c>
      <c r="N563" s="127" t="s">
        <v>30</v>
      </c>
    </row>
    <row r="564" spans="1:14" ht="12.75" customHeight="1" x14ac:dyDescent="0.2">
      <c r="A564" s="110"/>
      <c r="B564" s="122" t="s">
        <v>625</v>
      </c>
      <c r="C564" s="176">
        <v>1000000000</v>
      </c>
      <c r="D564" s="123">
        <v>1000000</v>
      </c>
      <c r="E564" s="113"/>
      <c r="F564" s="112"/>
      <c r="G564" s="113"/>
      <c r="H564" s="114"/>
      <c r="I564" s="113"/>
      <c r="J564" s="112"/>
      <c r="K564" s="112"/>
      <c r="L564" s="113"/>
      <c r="M564" s="126">
        <v>50000000000</v>
      </c>
      <c r="N564" s="127" t="s">
        <v>30</v>
      </c>
    </row>
    <row r="565" spans="1:14" x14ac:dyDescent="0.2">
      <c r="A565" s="110">
        <v>199</v>
      </c>
      <c r="B565" s="111" t="s">
        <v>626</v>
      </c>
      <c r="C565" s="196">
        <v>100000</v>
      </c>
      <c r="D565" s="112">
        <v>100</v>
      </c>
      <c r="E565" s="161">
        <v>10</v>
      </c>
      <c r="F565" s="112">
        <v>100</v>
      </c>
      <c r="G565" s="114">
        <v>4.4000000000000004</v>
      </c>
      <c r="I565" s="115">
        <v>100</v>
      </c>
      <c r="J565" s="112">
        <v>100</v>
      </c>
      <c r="K565" s="112">
        <v>100</v>
      </c>
      <c r="L565" s="113">
        <v>49000</v>
      </c>
      <c r="M565" s="116">
        <v>17</v>
      </c>
      <c r="N565" s="117" t="s">
        <v>99</v>
      </c>
    </row>
    <row r="566" spans="1:14" x14ac:dyDescent="0.2">
      <c r="A566" s="110"/>
      <c r="B566" s="122" t="s">
        <v>627</v>
      </c>
      <c r="C566" s="176">
        <v>10000000</v>
      </c>
      <c r="D566" s="123">
        <v>100</v>
      </c>
      <c r="E566" s="113"/>
      <c r="F566" s="112"/>
      <c r="G566" s="113"/>
      <c r="H566" s="114"/>
      <c r="I566" s="113"/>
      <c r="J566" s="112"/>
      <c r="K566" s="112"/>
      <c r="L566" s="113"/>
      <c r="M566" s="129">
        <v>18.600000000000001</v>
      </c>
      <c r="N566" s="127" t="s">
        <v>90</v>
      </c>
    </row>
    <row r="567" spans="1:14" x14ac:dyDescent="0.2">
      <c r="A567" s="110"/>
      <c r="B567" s="122" t="s">
        <v>628</v>
      </c>
      <c r="C567" s="176">
        <v>1000000</v>
      </c>
      <c r="D567" s="123">
        <v>100</v>
      </c>
      <c r="E567" s="113"/>
      <c r="F567" s="112"/>
      <c r="G567" s="113"/>
      <c r="H567" s="114"/>
      <c r="I567" s="113"/>
      <c r="J567" s="112"/>
      <c r="K567" s="112"/>
      <c r="L567" s="113"/>
      <c r="M567" s="129">
        <v>24.3</v>
      </c>
      <c r="N567" s="127" t="s">
        <v>99</v>
      </c>
    </row>
    <row r="568" spans="1:14" ht="22.5" customHeight="1" x14ac:dyDescent="0.2">
      <c r="A568" s="110"/>
      <c r="B568" s="122" t="s">
        <v>629</v>
      </c>
      <c r="C568" s="176">
        <v>10000000</v>
      </c>
      <c r="D568" s="123">
        <v>100</v>
      </c>
      <c r="E568" s="113"/>
      <c r="F568" s="112"/>
      <c r="G568" s="113"/>
      <c r="H568" s="114"/>
      <c r="I568" s="113"/>
      <c r="J568" s="112"/>
      <c r="K568" s="112"/>
      <c r="L568" s="113"/>
      <c r="M568" s="129">
        <v>21.7</v>
      </c>
      <c r="N568" s="127" t="s">
        <v>90</v>
      </c>
    </row>
    <row r="569" spans="1:14" x14ac:dyDescent="0.2">
      <c r="A569" s="110"/>
      <c r="B569" s="122" t="s">
        <v>630</v>
      </c>
      <c r="C569" s="176">
        <v>1000000</v>
      </c>
      <c r="D569" s="123">
        <v>10</v>
      </c>
      <c r="E569" s="113"/>
      <c r="F569" s="112"/>
      <c r="G569" s="113"/>
      <c r="H569" s="114"/>
      <c r="I569" s="113"/>
      <c r="J569" s="112"/>
      <c r="K569" s="112"/>
      <c r="L569" s="113"/>
      <c r="M569" s="129">
        <v>1.8</v>
      </c>
      <c r="N569" s="127" t="s">
        <v>99</v>
      </c>
    </row>
    <row r="570" spans="1:14" x14ac:dyDescent="0.2">
      <c r="A570" s="110"/>
      <c r="B570" s="122" t="s">
        <v>631</v>
      </c>
      <c r="C570" s="176">
        <v>1000000</v>
      </c>
      <c r="D570" s="123">
        <v>100</v>
      </c>
      <c r="E570" s="113"/>
      <c r="F570" s="112"/>
      <c r="G570" s="113"/>
      <c r="H570" s="114"/>
      <c r="I570" s="113"/>
      <c r="J570" s="112"/>
      <c r="K570" s="112"/>
      <c r="L570" s="113"/>
      <c r="M570" s="129">
        <v>22.1</v>
      </c>
      <c r="N570" s="127" t="s">
        <v>99</v>
      </c>
    </row>
    <row r="571" spans="1:14" ht="14.25" customHeight="1" x14ac:dyDescent="0.2">
      <c r="A571" s="110">
        <v>200</v>
      </c>
      <c r="B571" s="111" t="s">
        <v>632</v>
      </c>
      <c r="C571" s="196">
        <v>1000000</v>
      </c>
      <c r="D571" s="112">
        <v>10</v>
      </c>
      <c r="E571" s="160">
        <v>1</v>
      </c>
      <c r="F571" s="112">
        <v>0.5</v>
      </c>
      <c r="G571" s="113">
        <v>0.33</v>
      </c>
      <c r="H571" s="113">
        <v>0.1</v>
      </c>
      <c r="I571" s="114">
        <v>3.3</v>
      </c>
      <c r="J571" s="112">
        <v>10</v>
      </c>
      <c r="K571" s="112">
        <v>0.5</v>
      </c>
      <c r="L571" s="113">
        <v>29</v>
      </c>
      <c r="M571" s="116">
        <v>94</v>
      </c>
      <c r="N571" s="117" t="s">
        <v>88</v>
      </c>
    </row>
    <row r="572" spans="1:14" ht="14.25" customHeight="1" x14ac:dyDescent="0.2">
      <c r="A572" s="110"/>
      <c r="B572" s="122" t="s">
        <v>633</v>
      </c>
      <c r="C572" s="176">
        <v>10000000</v>
      </c>
      <c r="D572" s="123">
        <v>10000</v>
      </c>
      <c r="E572" s="113"/>
      <c r="F572" s="112"/>
      <c r="G572" s="113"/>
      <c r="H572" s="113"/>
      <c r="I572" s="114"/>
      <c r="J572" s="112"/>
      <c r="K572" s="112"/>
      <c r="L572" s="113"/>
      <c r="M572" s="129">
        <v>6</v>
      </c>
      <c r="N572" s="127" t="s">
        <v>99</v>
      </c>
    </row>
    <row r="573" spans="1:14" x14ac:dyDescent="0.2">
      <c r="A573" s="110">
        <v>201</v>
      </c>
      <c r="B573" s="111" t="s">
        <v>634</v>
      </c>
      <c r="C573" s="196">
        <v>10000000</v>
      </c>
      <c r="D573" s="112">
        <v>100</v>
      </c>
      <c r="E573" s="113">
        <v>10</v>
      </c>
      <c r="F573" s="112">
        <v>90</v>
      </c>
      <c r="G573" s="114">
        <v>6.5</v>
      </c>
      <c r="H573" s="114">
        <v>2</v>
      </c>
      <c r="I573" s="115">
        <v>10</v>
      </c>
      <c r="J573" s="112">
        <v>100</v>
      </c>
      <c r="K573" s="112">
        <v>90</v>
      </c>
      <c r="L573" s="113">
        <v>3200</v>
      </c>
      <c r="M573" s="116">
        <v>15.4</v>
      </c>
      <c r="N573" s="117" t="s">
        <v>88</v>
      </c>
    </row>
    <row r="574" spans="1:14" x14ac:dyDescent="0.2">
      <c r="A574" s="110">
        <v>202</v>
      </c>
      <c r="B574" s="111" t="s">
        <v>635</v>
      </c>
      <c r="C574" s="196">
        <v>10000000</v>
      </c>
      <c r="D574" s="112">
        <v>1000</v>
      </c>
      <c r="E574" s="113">
        <v>1000</v>
      </c>
      <c r="F574" s="112">
        <v>1000</v>
      </c>
      <c r="G574" s="113">
        <v>170</v>
      </c>
      <c r="I574" s="115">
        <v>1000</v>
      </c>
      <c r="J574" s="112">
        <v>1000</v>
      </c>
      <c r="K574" s="112">
        <v>1000</v>
      </c>
      <c r="L574" s="113">
        <v>2400000</v>
      </c>
      <c r="M574" s="116">
        <v>13.1</v>
      </c>
      <c r="N574" s="117" t="s">
        <v>99</v>
      </c>
    </row>
    <row r="575" spans="1:14" x14ac:dyDescent="0.2">
      <c r="A575" s="110">
        <v>203</v>
      </c>
      <c r="B575" s="111" t="s">
        <v>636</v>
      </c>
      <c r="C575" s="196">
        <v>1000000</v>
      </c>
      <c r="D575" s="112">
        <v>100</v>
      </c>
      <c r="E575" s="161">
        <v>10</v>
      </c>
      <c r="F575" s="112">
        <v>100</v>
      </c>
      <c r="G575" s="114">
        <v>4</v>
      </c>
      <c r="I575" s="115">
        <v>100</v>
      </c>
      <c r="J575" s="112">
        <v>100</v>
      </c>
      <c r="K575" s="112">
        <v>100</v>
      </c>
      <c r="L575" s="113">
        <v>25000</v>
      </c>
      <c r="M575" s="116">
        <v>30</v>
      </c>
      <c r="N575" s="117" t="s">
        <v>99</v>
      </c>
    </row>
    <row r="576" spans="1:14" x14ac:dyDescent="0.2">
      <c r="A576" s="110"/>
      <c r="B576" s="122" t="s">
        <v>637</v>
      </c>
      <c r="C576" s="176">
        <v>100000</v>
      </c>
      <c r="D576" s="123">
        <v>100</v>
      </c>
      <c r="E576" s="113"/>
      <c r="F576" s="112"/>
      <c r="G576" s="113"/>
      <c r="H576" s="114"/>
      <c r="I576" s="113"/>
      <c r="J576" s="112"/>
      <c r="K576" s="112"/>
      <c r="L576" s="113"/>
      <c r="M576" s="129">
        <v>6</v>
      </c>
      <c r="N576" s="127" t="s">
        <v>30</v>
      </c>
    </row>
    <row r="577" spans="1:14" ht="23.25" customHeight="1" x14ac:dyDescent="0.2">
      <c r="A577" s="110"/>
      <c r="B577" s="122" t="s">
        <v>638</v>
      </c>
      <c r="C577" s="176">
        <v>100000</v>
      </c>
      <c r="D577" s="123">
        <v>10</v>
      </c>
      <c r="E577" s="113"/>
      <c r="F577" s="112"/>
      <c r="G577" s="113"/>
      <c r="H577" s="114"/>
      <c r="I577" s="113"/>
      <c r="J577" s="112"/>
      <c r="K577" s="112"/>
      <c r="L577" s="113"/>
      <c r="M577" s="129">
        <v>15</v>
      </c>
      <c r="N577" s="127" t="s">
        <v>90</v>
      </c>
    </row>
    <row r="578" spans="1:14" x14ac:dyDescent="0.2">
      <c r="A578" s="110"/>
      <c r="B578" s="122" t="s">
        <v>639</v>
      </c>
      <c r="C578" s="176">
        <v>1000000</v>
      </c>
      <c r="D578" s="123">
        <v>10</v>
      </c>
      <c r="E578" s="113"/>
      <c r="F578" s="112"/>
      <c r="G578" s="113"/>
      <c r="H578" s="114"/>
      <c r="I578" s="113"/>
      <c r="J578" s="112"/>
      <c r="K578" s="112"/>
      <c r="L578" s="113"/>
      <c r="M578" s="129">
        <v>3</v>
      </c>
      <c r="N578" s="127" t="s">
        <v>99</v>
      </c>
    </row>
    <row r="579" spans="1:14" x14ac:dyDescent="0.2">
      <c r="A579" s="110"/>
      <c r="B579" s="122" t="s">
        <v>640</v>
      </c>
      <c r="C579" s="176">
        <v>1000000</v>
      </c>
      <c r="D579" s="123">
        <v>10</v>
      </c>
      <c r="E579" s="113"/>
      <c r="F579" s="112"/>
      <c r="G579" s="113"/>
      <c r="H579" s="114"/>
      <c r="I579" s="113"/>
      <c r="J579" s="112"/>
      <c r="K579" s="112"/>
      <c r="L579" s="113"/>
      <c r="M579" s="129">
        <v>14</v>
      </c>
      <c r="N579" s="127" t="s">
        <v>99</v>
      </c>
    </row>
    <row r="580" spans="1:14" x14ac:dyDescent="0.2">
      <c r="A580" s="110"/>
      <c r="B580" s="122" t="s">
        <v>641</v>
      </c>
      <c r="C580" s="176">
        <v>1000000</v>
      </c>
      <c r="D580" s="123">
        <v>10</v>
      </c>
      <c r="E580" s="113"/>
      <c r="F580" s="112"/>
      <c r="G580" s="113"/>
      <c r="H580" s="114"/>
      <c r="I580" s="113"/>
      <c r="J580" s="112"/>
      <c r="K580" s="112"/>
      <c r="L580" s="113"/>
      <c r="M580" s="129">
        <v>15.8</v>
      </c>
      <c r="N580" s="127" t="s">
        <v>99</v>
      </c>
    </row>
    <row r="581" spans="1:14" x14ac:dyDescent="0.2">
      <c r="A581" s="110"/>
      <c r="B581" s="122" t="s">
        <v>642</v>
      </c>
      <c r="C581" s="176">
        <v>1000000</v>
      </c>
      <c r="D581" s="123">
        <v>100</v>
      </c>
      <c r="E581" s="113"/>
      <c r="F581" s="112"/>
      <c r="G581" s="113"/>
      <c r="H581" s="114"/>
      <c r="I581" s="113"/>
      <c r="J581" s="112"/>
      <c r="K581" s="112"/>
      <c r="L581" s="113"/>
      <c r="M581" s="129">
        <v>10.5</v>
      </c>
      <c r="N581" s="127" t="s">
        <v>99</v>
      </c>
    </row>
    <row r="582" spans="1:14" x14ac:dyDescent="0.2">
      <c r="A582" s="110"/>
      <c r="B582" s="122" t="s">
        <v>643</v>
      </c>
      <c r="C582" s="176">
        <v>1000000</v>
      </c>
      <c r="D582" s="123">
        <v>10</v>
      </c>
      <c r="E582" s="113"/>
      <c r="F582" s="112"/>
      <c r="G582" s="113"/>
      <c r="H582" s="114"/>
      <c r="I582" s="113"/>
      <c r="J582" s="112"/>
      <c r="K582" s="112"/>
      <c r="L582" s="113"/>
      <c r="M582" s="129">
        <v>41.5</v>
      </c>
      <c r="N582" s="127" t="s">
        <v>99</v>
      </c>
    </row>
    <row r="583" spans="1:14" x14ac:dyDescent="0.2">
      <c r="A583" s="110"/>
      <c r="B583" s="122" t="s">
        <v>644</v>
      </c>
      <c r="C583" s="176">
        <v>10000000</v>
      </c>
      <c r="D583" s="123">
        <v>100</v>
      </c>
      <c r="E583" s="113"/>
      <c r="F583" s="112"/>
      <c r="G583" s="113"/>
      <c r="H583" s="114"/>
      <c r="I583" s="113"/>
      <c r="J583" s="112"/>
      <c r="K583" s="112"/>
      <c r="L583" s="113"/>
      <c r="M583" s="129">
        <v>13.3</v>
      </c>
      <c r="N583" s="127" t="s">
        <v>88</v>
      </c>
    </row>
    <row r="584" spans="1:14" ht="13.5" customHeight="1" x14ac:dyDescent="0.2">
      <c r="A584" s="110">
        <v>204</v>
      </c>
      <c r="B584" s="111" t="s">
        <v>645</v>
      </c>
      <c r="C584" s="196">
        <v>1000000</v>
      </c>
      <c r="D584" s="112">
        <v>10</v>
      </c>
      <c r="E584" s="162">
        <v>1</v>
      </c>
      <c r="F584" s="142">
        <v>2</v>
      </c>
      <c r="G584" s="113">
        <v>7.8E-2</v>
      </c>
      <c r="H584" s="113">
        <v>0.06</v>
      </c>
      <c r="I584" s="140">
        <v>1</v>
      </c>
      <c r="J584" s="142">
        <v>3</v>
      </c>
      <c r="K584" s="112">
        <v>10</v>
      </c>
      <c r="L584" s="113">
        <v>50</v>
      </c>
      <c r="M584" s="120">
        <v>11.8</v>
      </c>
      <c r="N584" s="117" t="s">
        <v>88</v>
      </c>
    </row>
    <row r="585" spans="1:14" ht="14.25" x14ac:dyDescent="0.2">
      <c r="A585" s="110">
        <v>205</v>
      </c>
      <c r="B585" s="111" t="s">
        <v>862</v>
      </c>
      <c r="C585" s="196">
        <v>10000</v>
      </c>
      <c r="D585" s="112">
        <v>10</v>
      </c>
      <c r="E585" s="162">
        <v>1</v>
      </c>
      <c r="F585" s="142">
        <v>1</v>
      </c>
      <c r="G585" s="113">
        <v>0.28999999999999998</v>
      </c>
      <c r="H585" s="113">
        <v>0.1</v>
      </c>
      <c r="I585" s="140">
        <v>1</v>
      </c>
      <c r="J585" s="112">
        <v>10</v>
      </c>
      <c r="K585" s="142">
        <v>2</v>
      </c>
      <c r="L585" s="113">
        <v>31</v>
      </c>
      <c r="M585" s="116">
        <v>74</v>
      </c>
      <c r="N585" s="117" t="s">
        <v>88</v>
      </c>
    </row>
    <row r="586" spans="1:14" x14ac:dyDescent="0.2">
      <c r="A586" s="110"/>
      <c r="B586" s="122" t="s">
        <v>646</v>
      </c>
      <c r="C586" s="176">
        <v>10000000</v>
      </c>
      <c r="D586" s="123">
        <v>100</v>
      </c>
      <c r="E586" s="162"/>
      <c r="F586" s="142"/>
      <c r="G586" s="113"/>
      <c r="H586" s="113"/>
      <c r="I586" s="114"/>
      <c r="J586" s="112"/>
      <c r="K586" s="142"/>
      <c r="L586" s="113"/>
      <c r="M586" s="129">
        <v>241</v>
      </c>
      <c r="N586" s="127" t="s">
        <v>30</v>
      </c>
    </row>
    <row r="587" spans="1:14" x14ac:dyDescent="0.2">
      <c r="A587" s="110"/>
      <c r="B587" s="122" t="s">
        <v>647</v>
      </c>
      <c r="C587" s="176">
        <v>10000000</v>
      </c>
      <c r="D587" s="123">
        <v>10000</v>
      </c>
      <c r="E587" s="162"/>
      <c r="F587" s="142"/>
      <c r="G587" s="113"/>
      <c r="H587" s="113"/>
      <c r="I587" s="114"/>
      <c r="J587" s="112"/>
      <c r="K587" s="142"/>
      <c r="L587" s="113"/>
      <c r="M587" s="129">
        <v>10.6</v>
      </c>
      <c r="N587" s="127" t="s">
        <v>88</v>
      </c>
    </row>
    <row r="588" spans="1:14" x14ac:dyDescent="0.2">
      <c r="A588" s="110">
        <v>206</v>
      </c>
      <c r="B588" s="111" t="s">
        <v>648</v>
      </c>
      <c r="C588" s="196">
        <v>100000</v>
      </c>
      <c r="D588" s="112">
        <v>100</v>
      </c>
      <c r="E588" s="113">
        <v>10</v>
      </c>
      <c r="F588" s="112">
        <v>100</v>
      </c>
      <c r="G588" s="114">
        <v>2.5</v>
      </c>
      <c r="I588" s="115">
        <v>10</v>
      </c>
      <c r="J588" s="112">
        <v>100</v>
      </c>
      <c r="K588" s="112">
        <v>100</v>
      </c>
      <c r="L588" s="113">
        <v>24000</v>
      </c>
      <c r="M588" s="116">
        <v>171</v>
      </c>
      <c r="N588" s="117" t="s">
        <v>88</v>
      </c>
    </row>
    <row r="589" spans="1:14" x14ac:dyDescent="0.2">
      <c r="A589" s="110"/>
      <c r="B589" s="122" t="s">
        <v>649</v>
      </c>
      <c r="C589" s="176">
        <v>1000000</v>
      </c>
      <c r="D589" s="123">
        <v>10</v>
      </c>
      <c r="E589" s="113"/>
      <c r="F589" s="112"/>
      <c r="G589" s="113"/>
      <c r="H589" s="113"/>
      <c r="I589" s="113"/>
      <c r="J589" s="112"/>
      <c r="K589" s="112"/>
      <c r="L589" s="113"/>
      <c r="M589" s="129">
        <v>19.5</v>
      </c>
      <c r="N589" s="127" t="s">
        <v>99</v>
      </c>
    </row>
    <row r="590" spans="1:14" x14ac:dyDescent="0.2">
      <c r="A590" s="110"/>
      <c r="B590" s="122" t="s">
        <v>650</v>
      </c>
      <c r="C590" s="176">
        <v>1000000</v>
      </c>
      <c r="D590" s="123">
        <v>100</v>
      </c>
      <c r="E590" s="113"/>
      <c r="F590" s="112"/>
      <c r="G590" s="113"/>
      <c r="H590" s="113"/>
      <c r="I590" s="113"/>
      <c r="J590" s="112"/>
      <c r="K590" s="112"/>
      <c r="L590" s="113"/>
      <c r="M590" s="129">
        <v>19.2</v>
      </c>
      <c r="N590" s="127" t="s">
        <v>99</v>
      </c>
    </row>
    <row r="591" spans="1:14" x14ac:dyDescent="0.2">
      <c r="A591" s="110"/>
      <c r="B591" s="122" t="s">
        <v>651</v>
      </c>
      <c r="C591" s="176">
        <v>1000000</v>
      </c>
      <c r="D591" s="123">
        <v>100</v>
      </c>
      <c r="E591" s="113"/>
      <c r="F591" s="112"/>
      <c r="G591" s="113"/>
      <c r="H591" s="113"/>
      <c r="I591" s="113"/>
      <c r="J591" s="112"/>
      <c r="K591" s="112"/>
      <c r="L591" s="113"/>
      <c r="M591" s="129"/>
      <c r="N591" s="127"/>
    </row>
    <row r="592" spans="1:14" ht="18" customHeight="1" x14ac:dyDescent="0.2">
      <c r="A592" s="110"/>
      <c r="B592" s="122" t="s">
        <v>652</v>
      </c>
      <c r="C592" s="176">
        <v>1000000</v>
      </c>
      <c r="D592" s="123">
        <v>10</v>
      </c>
      <c r="E592" s="113"/>
      <c r="F592" s="112"/>
      <c r="G592" s="113"/>
      <c r="H592" s="113"/>
      <c r="I592" s="113"/>
      <c r="J592" s="112"/>
      <c r="K592" s="112"/>
      <c r="L592" s="113"/>
      <c r="M592" s="129">
        <v>2</v>
      </c>
      <c r="N592" s="127" t="s">
        <v>30</v>
      </c>
    </row>
    <row r="593" spans="1:14" x14ac:dyDescent="0.2">
      <c r="A593" s="110"/>
      <c r="B593" s="122" t="s">
        <v>653</v>
      </c>
      <c r="C593" s="176">
        <v>1000000</v>
      </c>
      <c r="D593" s="123">
        <v>10</v>
      </c>
      <c r="E593" s="113"/>
      <c r="F593" s="112"/>
      <c r="G593" s="113"/>
      <c r="H593" s="113"/>
      <c r="I593" s="113"/>
      <c r="J593" s="112"/>
      <c r="K593" s="112"/>
      <c r="L593" s="113"/>
      <c r="M593" s="129">
        <v>10.199999999999999</v>
      </c>
      <c r="N593" s="127" t="s">
        <v>88</v>
      </c>
    </row>
    <row r="594" spans="1:14" x14ac:dyDescent="0.2">
      <c r="A594" s="110"/>
      <c r="B594" s="122" t="s">
        <v>654</v>
      </c>
      <c r="C594" s="176">
        <v>1000000</v>
      </c>
      <c r="D594" s="123">
        <v>100</v>
      </c>
      <c r="E594" s="113"/>
      <c r="F594" s="112"/>
      <c r="G594" s="113"/>
      <c r="H594" s="113"/>
      <c r="I594" s="113"/>
      <c r="J594" s="112"/>
      <c r="K594" s="112"/>
      <c r="L594" s="113"/>
      <c r="M594" s="129">
        <v>11</v>
      </c>
      <c r="N594" s="127" t="s">
        <v>99</v>
      </c>
    </row>
    <row r="595" spans="1:14" ht="14.25" customHeight="1" x14ac:dyDescent="0.2">
      <c r="A595" s="110">
        <v>207</v>
      </c>
      <c r="B595" s="111" t="s">
        <v>655</v>
      </c>
      <c r="C595" s="196">
        <v>1000000</v>
      </c>
      <c r="D595" s="112">
        <v>100</v>
      </c>
      <c r="E595" s="113">
        <v>10</v>
      </c>
      <c r="F595" s="112">
        <v>100</v>
      </c>
      <c r="G595" s="114">
        <v>1</v>
      </c>
      <c r="I595" s="115">
        <v>10</v>
      </c>
      <c r="J595" s="112">
        <v>100</v>
      </c>
      <c r="K595" s="112">
        <v>100</v>
      </c>
      <c r="L595" s="113">
        <v>2800</v>
      </c>
      <c r="M595" s="116">
        <v>2.8</v>
      </c>
      <c r="N595" s="117" t="s">
        <v>88</v>
      </c>
    </row>
    <row r="596" spans="1:14" ht="14.25" customHeight="1" x14ac:dyDescent="0.2">
      <c r="A596" s="110"/>
      <c r="B596" s="122" t="s">
        <v>656</v>
      </c>
      <c r="C596" s="176">
        <v>10000000</v>
      </c>
      <c r="D596" s="123">
        <v>10000</v>
      </c>
      <c r="E596" s="113"/>
      <c r="F596" s="112"/>
      <c r="G596" s="113"/>
      <c r="H596" s="113"/>
      <c r="I596" s="113"/>
      <c r="J596" s="112"/>
      <c r="K596" s="112"/>
      <c r="L596" s="113"/>
      <c r="M596" s="129">
        <v>50</v>
      </c>
      <c r="N596" s="127" t="s">
        <v>30</v>
      </c>
    </row>
    <row r="597" spans="1:14" x14ac:dyDescent="0.2">
      <c r="A597" s="110">
        <v>208</v>
      </c>
      <c r="B597" s="111" t="s">
        <v>657</v>
      </c>
      <c r="C597" s="196">
        <v>10000000</v>
      </c>
      <c r="D597" s="112">
        <v>1000</v>
      </c>
      <c r="E597" s="113">
        <v>100</v>
      </c>
      <c r="F597" s="112">
        <v>1000</v>
      </c>
      <c r="G597" s="113">
        <v>66</v>
      </c>
      <c r="I597" s="115">
        <v>100</v>
      </c>
      <c r="J597" s="112">
        <v>1000</v>
      </c>
      <c r="K597" s="112">
        <v>1000</v>
      </c>
      <c r="L597" s="113">
        <v>120000</v>
      </c>
      <c r="M597" s="116">
        <v>4.3</v>
      </c>
      <c r="N597" s="117" t="s">
        <v>88</v>
      </c>
    </row>
    <row r="598" spans="1:14" x14ac:dyDescent="0.2">
      <c r="A598" s="110"/>
      <c r="B598" s="122" t="s">
        <v>658</v>
      </c>
      <c r="C598" s="176">
        <v>1000000</v>
      </c>
      <c r="D598" s="123">
        <v>100</v>
      </c>
      <c r="E598" s="113"/>
      <c r="F598" s="112"/>
      <c r="G598" s="113"/>
      <c r="H598" s="113"/>
      <c r="I598" s="113"/>
      <c r="J598" s="112"/>
      <c r="K598" s="112"/>
      <c r="L598" s="113"/>
      <c r="M598" s="129">
        <v>4.0199999999999996</v>
      </c>
      <c r="N598" s="127" t="s">
        <v>88</v>
      </c>
    </row>
    <row r="599" spans="1:14" x14ac:dyDescent="0.2">
      <c r="A599" s="110">
        <v>209</v>
      </c>
      <c r="B599" s="111" t="s">
        <v>659</v>
      </c>
      <c r="C599" s="196">
        <v>1000000</v>
      </c>
      <c r="D599" s="112">
        <v>1000</v>
      </c>
      <c r="E599" s="113">
        <v>100</v>
      </c>
      <c r="F599" s="112">
        <v>1000</v>
      </c>
      <c r="G599" s="113">
        <v>18</v>
      </c>
      <c r="I599" s="115">
        <v>100</v>
      </c>
      <c r="J599" s="112">
        <v>1000</v>
      </c>
      <c r="K599" s="112">
        <v>1000</v>
      </c>
      <c r="L599" s="113">
        <v>180000</v>
      </c>
      <c r="M599" s="116">
        <v>18.3</v>
      </c>
      <c r="N599" s="117" t="s">
        <v>99</v>
      </c>
    </row>
    <row r="600" spans="1:14" x14ac:dyDescent="0.2">
      <c r="A600" s="110">
        <v>210</v>
      </c>
      <c r="B600" s="111" t="s">
        <v>660</v>
      </c>
      <c r="C600" s="196">
        <v>1000000</v>
      </c>
      <c r="D600" s="112">
        <v>100</v>
      </c>
      <c r="E600" s="113">
        <v>10</v>
      </c>
      <c r="F600" s="112">
        <v>100</v>
      </c>
      <c r="G600" s="114">
        <v>4.0999999999999996</v>
      </c>
      <c r="I600" s="115">
        <v>10</v>
      </c>
      <c r="J600" s="112">
        <v>100</v>
      </c>
      <c r="K600" s="112">
        <v>100</v>
      </c>
      <c r="L600" s="113">
        <v>480000</v>
      </c>
      <c r="M600" s="116">
        <v>94.4</v>
      </c>
      <c r="N600" s="117" t="s">
        <v>90</v>
      </c>
    </row>
    <row r="601" spans="1:14" x14ac:dyDescent="0.2">
      <c r="A601" s="110"/>
      <c r="B601" s="122" t="s">
        <v>661</v>
      </c>
      <c r="C601" s="176">
        <v>1000000</v>
      </c>
      <c r="D601" s="123">
        <v>100</v>
      </c>
      <c r="E601" s="113"/>
      <c r="F601" s="112"/>
      <c r="G601" s="113"/>
      <c r="H601" s="114"/>
      <c r="I601" s="113"/>
      <c r="J601" s="112"/>
      <c r="K601" s="112"/>
      <c r="L601" s="113"/>
      <c r="M601" s="129">
        <v>30.8</v>
      </c>
      <c r="N601" s="127" t="s">
        <v>99</v>
      </c>
    </row>
    <row r="602" spans="1:14" x14ac:dyDescent="0.2">
      <c r="A602" s="110"/>
      <c r="B602" s="122" t="s">
        <v>662</v>
      </c>
      <c r="C602" s="176">
        <v>1000000</v>
      </c>
      <c r="D602" s="123">
        <v>100</v>
      </c>
      <c r="E602" s="113"/>
      <c r="F602" s="112"/>
      <c r="G602" s="113"/>
      <c r="H602" s="114"/>
      <c r="I602" s="113"/>
      <c r="J602" s="112"/>
      <c r="K602" s="112"/>
      <c r="L602" s="113"/>
      <c r="M602" s="129">
        <v>12.5</v>
      </c>
      <c r="N602" s="127" t="s">
        <v>90</v>
      </c>
    </row>
    <row r="603" spans="1:14" ht="19.5" customHeight="1" x14ac:dyDescent="0.2">
      <c r="A603" s="110"/>
      <c r="B603" s="122" t="s">
        <v>663</v>
      </c>
      <c r="C603" s="176">
        <v>10000000</v>
      </c>
      <c r="D603" s="123">
        <v>100</v>
      </c>
      <c r="E603" s="113"/>
      <c r="F603" s="112"/>
      <c r="G603" s="113"/>
      <c r="H603" s="114"/>
      <c r="I603" s="113"/>
      <c r="J603" s="112"/>
      <c r="K603" s="112"/>
      <c r="L603" s="113"/>
      <c r="M603" s="129">
        <v>17.7</v>
      </c>
      <c r="N603" s="127" t="s">
        <v>99</v>
      </c>
    </row>
    <row r="604" spans="1:14" x14ac:dyDescent="0.2">
      <c r="A604" s="110"/>
      <c r="B604" s="122" t="s">
        <v>664</v>
      </c>
      <c r="C604" s="176">
        <v>1000000</v>
      </c>
      <c r="D604" s="123">
        <v>10</v>
      </c>
      <c r="E604" s="113"/>
      <c r="F604" s="112"/>
      <c r="G604" s="113"/>
      <c r="H604" s="114"/>
      <c r="I604" s="113"/>
      <c r="J604" s="112"/>
      <c r="K604" s="112"/>
      <c r="L604" s="113"/>
      <c r="M604" s="129">
        <v>39.5</v>
      </c>
      <c r="N604" s="127" t="s">
        <v>99</v>
      </c>
    </row>
    <row r="605" spans="1:14" x14ac:dyDescent="0.2">
      <c r="A605" s="110"/>
      <c r="B605" s="122" t="s">
        <v>665</v>
      </c>
      <c r="C605" s="176">
        <v>10000000</v>
      </c>
      <c r="D605" s="123">
        <v>100</v>
      </c>
      <c r="E605" s="113"/>
      <c r="F605" s="112"/>
      <c r="G605" s="113"/>
      <c r="H605" s="114"/>
      <c r="I605" s="113"/>
      <c r="J605" s="112"/>
      <c r="K605" s="112"/>
      <c r="L605" s="113"/>
      <c r="M605" s="129">
        <v>183</v>
      </c>
      <c r="N605" s="127" t="s">
        <v>88</v>
      </c>
    </row>
    <row r="606" spans="1:14" ht="13.5" customHeight="1" x14ac:dyDescent="0.2">
      <c r="A606" s="110">
        <v>211</v>
      </c>
      <c r="B606" s="111" t="s">
        <v>666</v>
      </c>
      <c r="C606" s="196">
        <v>1000000</v>
      </c>
      <c r="D606" s="112">
        <v>100</v>
      </c>
      <c r="E606" s="113">
        <v>10</v>
      </c>
      <c r="F606" s="112">
        <v>100</v>
      </c>
      <c r="G606" s="113">
        <v>0.56999999999999995</v>
      </c>
      <c r="I606" s="115">
        <v>10</v>
      </c>
      <c r="J606" s="112">
        <v>100</v>
      </c>
      <c r="K606" s="112">
        <v>100</v>
      </c>
      <c r="L606" s="113">
        <v>1600</v>
      </c>
      <c r="M606" s="116">
        <v>2.7</v>
      </c>
      <c r="N606" s="117" t="s">
        <v>88</v>
      </c>
    </row>
    <row r="607" spans="1:14" ht="15.75" customHeight="1" x14ac:dyDescent="0.2">
      <c r="A607" s="110"/>
      <c r="B607" s="122" t="s">
        <v>667</v>
      </c>
      <c r="C607" s="176">
        <v>1000000</v>
      </c>
      <c r="D607" s="123">
        <v>10</v>
      </c>
      <c r="E607" s="113"/>
      <c r="F607" s="112"/>
      <c r="G607" s="113"/>
      <c r="I607" s="113"/>
      <c r="J607" s="112"/>
      <c r="K607" s="112"/>
      <c r="L607" s="113"/>
      <c r="M607" s="129">
        <v>2.2999999999999998</v>
      </c>
      <c r="N607" s="127" t="s">
        <v>88</v>
      </c>
    </row>
    <row r="608" spans="1:14" x14ac:dyDescent="0.2">
      <c r="A608" s="110">
        <v>212</v>
      </c>
      <c r="B608" s="111" t="s">
        <v>668</v>
      </c>
      <c r="C608" s="196">
        <v>1000000</v>
      </c>
      <c r="D608" s="112">
        <v>100</v>
      </c>
      <c r="E608" s="113">
        <v>10</v>
      </c>
      <c r="F608" s="112">
        <v>100</v>
      </c>
      <c r="G608" s="113">
        <v>0.56999999999999995</v>
      </c>
      <c r="I608" s="115">
        <v>10</v>
      </c>
      <c r="J608" s="112">
        <v>100</v>
      </c>
      <c r="K608" s="112">
        <v>100</v>
      </c>
      <c r="L608" s="113">
        <v>8500</v>
      </c>
      <c r="M608" s="116">
        <v>3.1</v>
      </c>
      <c r="N608" s="117" t="s">
        <v>88</v>
      </c>
    </row>
    <row r="609" spans="1:14" x14ac:dyDescent="0.2">
      <c r="A609" s="110"/>
      <c r="B609" s="122" t="s">
        <v>669</v>
      </c>
      <c r="C609" s="176">
        <v>100000</v>
      </c>
      <c r="D609" s="123">
        <v>100</v>
      </c>
      <c r="E609" s="113"/>
      <c r="F609" s="112"/>
      <c r="G609" s="113"/>
      <c r="H609" s="114"/>
      <c r="I609" s="113"/>
      <c r="J609" s="112"/>
      <c r="K609" s="112"/>
      <c r="L609" s="113"/>
      <c r="M609" s="129">
        <v>48.4</v>
      </c>
      <c r="N609" s="127" t="s">
        <v>90</v>
      </c>
    </row>
    <row r="610" spans="1:14" x14ac:dyDescent="0.2">
      <c r="A610" s="110"/>
      <c r="B610" s="122" t="s">
        <v>670</v>
      </c>
      <c r="C610" s="176">
        <v>1000000</v>
      </c>
      <c r="D610" s="123">
        <v>10</v>
      </c>
      <c r="E610" s="113"/>
      <c r="F610" s="112"/>
      <c r="G610" s="113"/>
      <c r="H610" s="114"/>
      <c r="I610" s="113"/>
      <c r="J610" s="112"/>
      <c r="K610" s="112"/>
      <c r="L610" s="113"/>
      <c r="M610" s="129">
        <v>18.7</v>
      </c>
      <c r="N610" s="127" t="s">
        <v>99</v>
      </c>
    </row>
    <row r="611" spans="1:14" x14ac:dyDescent="0.2">
      <c r="A611" s="110"/>
      <c r="B611" s="122" t="s">
        <v>671</v>
      </c>
      <c r="C611" s="176">
        <v>1000000</v>
      </c>
      <c r="D611" s="123">
        <v>100</v>
      </c>
      <c r="E611" s="113"/>
      <c r="F611" s="112"/>
      <c r="G611" s="113"/>
      <c r="H611" s="114"/>
      <c r="I611" s="113"/>
      <c r="J611" s="112"/>
      <c r="K611" s="112"/>
      <c r="L611" s="113"/>
      <c r="M611" s="129">
        <v>26.4</v>
      </c>
      <c r="N611" s="127" t="s">
        <v>90</v>
      </c>
    </row>
    <row r="612" spans="1:14" ht="20.25" customHeight="1" x14ac:dyDescent="0.2">
      <c r="A612" s="110"/>
      <c r="B612" s="122" t="s">
        <v>672</v>
      </c>
      <c r="C612" s="176">
        <v>1000000</v>
      </c>
      <c r="D612" s="123">
        <v>100</v>
      </c>
      <c r="E612" s="113"/>
      <c r="F612" s="112"/>
      <c r="G612" s="113"/>
      <c r="H612" s="114"/>
      <c r="I612" s="113"/>
      <c r="J612" s="112"/>
      <c r="K612" s="112"/>
      <c r="L612" s="113"/>
      <c r="M612" s="129">
        <v>3.5</v>
      </c>
      <c r="N612" s="127" t="s">
        <v>99</v>
      </c>
    </row>
    <row r="613" spans="1:14" x14ac:dyDescent="0.2">
      <c r="A613" s="110"/>
      <c r="B613" s="122" t="s">
        <v>673</v>
      </c>
      <c r="C613" s="176">
        <v>1000000</v>
      </c>
      <c r="D613" s="123">
        <v>10</v>
      </c>
      <c r="E613" s="113"/>
      <c r="F613" s="112"/>
      <c r="G613" s="113"/>
      <c r="H613" s="114"/>
      <c r="I613" s="113"/>
      <c r="J613" s="112"/>
      <c r="K613" s="112"/>
      <c r="L613" s="113"/>
      <c r="M613" s="129">
        <v>11.1</v>
      </c>
      <c r="N613" s="127" t="s">
        <v>99</v>
      </c>
    </row>
    <row r="614" spans="1:14" x14ac:dyDescent="0.2">
      <c r="A614" s="110"/>
      <c r="B614" s="122" t="s">
        <v>674</v>
      </c>
      <c r="C614" s="176">
        <v>1000000</v>
      </c>
      <c r="D614" s="123">
        <v>10</v>
      </c>
      <c r="E614" s="113"/>
      <c r="F614" s="112"/>
      <c r="G614" s="113"/>
      <c r="H614" s="114"/>
      <c r="I614" s="113"/>
      <c r="J614" s="112"/>
      <c r="K614" s="112"/>
      <c r="L614" s="113"/>
      <c r="M614" s="129">
        <v>367</v>
      </c>
      <c r="N614" s="127" t="s">
        <v>30</v>
      </c>
    </row>
    <row r="615" spans="1:14" x14ac:dyDescent="0.2">
      <c r="A615" s="110"/>
      <c r="B615" s="122" t="s">
        <v>675</v>
      </c>
      <c r="C615" s="176">
        <v>1000000</v>
      </c>
      <c r="D615" s="123">
        <v>100</v>
      </c>
      <c r="E615" s="113"/>
      <c r="F615" s="112"/>
      <c r="G615" s="113"/>
      <c r="H615" s="114"/>
      <c r="I615" s="113"/>
      <c r="J615" s="112"/>
      <c r="K615" s="112"/>
      <c r="L615" s="113"/>
      <c r="M615" s="129">
        <v>9.5</v>
      </c>
      <c r="N615" s="127" t="s">
        <v>99</v>
      </c>
    </row>
    <row r="616" spans="1:14" ht="26.25" customHeight="1" x14ac:dyDescent="0.2">
      <c r="A616" s="110"/>
      <c r="B616" s="136" t="s">
        <v>676</v>
      </c>
      <c r="C616" s="176">
        <v>1000000</v>
      </c>
      <c r="D616" s="123">
        <v>100</v>
      </c>
      <c r="E616" s="113"/>
      <c r="F616" s="112"/>
      <c r="G616" s="113"/>
      <c r="H616" s="114"/>
      <c r="I616" s="113"/>
      <c r="J616" s="112"/>
      <c r="K616" s="112"/>
      <c r="L616" s="113"/>
      <c r="M616" s="129">
        <v>40</v>
      </c>
      <c r="N616" s="127" t="s">
        <v>99</v>
      </c>
    </row>
    <row r="617" spans="1:14" ht="25.5" x14ac:dyDescent="0.2">
      <c r="A617" s="110"/>
      <c r="B617" s="136" t="s">
        <v>677</v>
      </c>
      <c r="C617" s="176">
        <v>1000000</v>
      </c>
      <c r="D617" s="123">
        <v>100</v>
      </c>
      <c r="E617" s="113"/>
      <c r="F617" s="112"/>
      <c r="G617" s="113"/>
      <c r="H617" s="114"/>
      <c r="I617" s="113"/>
      <c r="J617" s="112"/>
      <c r="K617" s="112"/>
      <c r="L617" s="113"/>
      <c r="M617" s="129">
        <v>40</v>
      </c>
      <c r="N617" s="127" t="s">
        <v>99</v>
      </c>
    </row>
    <row r="618" spans="1:14" ht="15" customHeight="1" x14ac:dyDescent="0.2">
      <c r="A618" s="110">
        <v>213</v>
      </c>
      <c r="B618" s="111" t="s">
        <v>678</v>
      </c>
      <c r="C618" s="196">
        <v>10000000</v>
      </c>
      <c r="D618" s="112">
        <v>100</v>
      </c>
      <c r="E618" s="161">
        <v>10</v>
      </c>
      <c r="F618" s="112">
        <v>100</v>
      </c>
      <c r="G618" s="114">
        <v>9.4</v>
      </c>
      <c r="I618" s="115">
        <v>100</v>
      </c>
      <c r="J618" s="112">
        <v>100</v>
      </c>
      <c r="K618" s="112">
        <v>100</v>
      </c>
      <c r="L618" s="113">
        <v>27000</v>
      </c>
      <c r="M618" s="116">
        <v>64.099999999999994</v>
      </c>
      <c r="N618" s="117" t="s">
        <v>99</v>
      </c>
    </row>
    <row r="619" spans="1:14" ht="25.5" x14ac:dyDescent="0.2">
      <c r="A619" s="110">
        <v>214</v>
      </c>
      <c r="B619" s="177" t="s">
        <v>863</v>
      </c>
      <c r="C619" s="196">
        <v>1000000</v>
      </c>
      <c r="D619" s="112">
        <v>100</v>
      </c>
      <c r="E619" s="113">
        <v>10</v>
      </c>
      <c r="F619" s="112">
        <v>100</v>
      </c>
      <c r="G619" s="114">
        <v>4</v>
      </c>
      <c r="I619" s="115">
        <v>10</v>
      </c>
      <c r="J619" s="112">
        <v>100</v>
      </c>
      <c r="K619" s="112">
        <v>100</v>
      </c>
      <c r="L619" s="113">
        <v>31000</v>
      </c>
      <c r="M619" s="116">
        <v>23.8</v>
      </c>
      <c r="N619" s="117" t="s">
        <v>99</v>
      </c>
    </row>
    <row r="620" spans="1:14" x14ac:dyDescent="0.2">
      <c r="A620" s="110">
        <v>215</v>
      </c>
      <c r="B620" s="111" t="s">
        <v>679</v>
      </c>
      <c r="C620" s="196">
        <v>100000</v>
      </c>
      <c r="D620" s="112">
        <v>100</v>
      </c>
      <c r="E620" s="113">
        <v>10</v>
      </c>
      <c r="F620" s="112"/>
      <c r="G620" s="114">
        <v>1.1000000000000001</v>
      </c>
      <c r="H620" s="113"/>
      <c r="I620" s="115">
        <v>10</v>
      </c>
      <c r="J620" s="112"/>
      <c r="K620" s="112"/>
      <c r="L620" s="113">
        <v>180</v>
      </c>
      <c r="M620" s="116">
        <v>46.6</v>
      </c>
      <c r="N620" s="117" t="s">
        <v>88</v>
      </c>
    </row>
    <row r="621" spans="1:14" ht="24.75" customHeight="1" x14ac:dyDescent="0.2">
      <c r="A621" s="110"/>
      <c r="B621" s="122" t="s">
        <v>680</v>
      </c>
      <c r="C621" s="176">
        <v>1000000</v>
      </c>
      <c r="D621" s="123">
        <v>10</v>
      </c>
      <c r="E621" s="113"/>
      <c r="F621" s="112"/>
      <c r="G621" s="113"/>
      <c r="H621" s="113"/>
      <c r="I621" s="113"/>
      <c r="J621" s="112"/>
      <c r="K621" s="112"/>
      <c r="L621" s="113"/>
      <c r="M621" s="129">
        <v>33</v>
      </c>
      <c r="N621" s="127" t="s">
        <v>90</v>
      </c>
    </row>
    <row r="622" spans="1:14" x14ac:dyDescent="0.2">
      <c r="A622" s="110"/>
      <c r="B622" s="122" t="s">
        <v>681</v>
      </c>
      <c r="C622" s="176">
        <v>1000000</v>
      </c>
      <c r="D622" s="123">
        <v>10</v>
      </c>
      <c r="E622" s="113"/>
      <c r="F622" s="112"/>
      <c r="G622" s="113"/>
      <c r="H622" s="113"/>
      <c r="I622" s="113"/>
      <c r="J622" s="112"/>
      <c r="K622" s="112"/>
      <c r="L622" s="113"/>
      <c r="M622" s="129">
        <v>32.799999999999997</v>
      </c>
      <c r="N622" s="127" t="s">
        <v>90</v>
      </c>
    </row>
    <row r="623" spans="1:14" x14ac:dyDescent="0.2">
      <c r="A623" s="110"/>
      <c r="B623" s="122" t="s">
        <v>682</v>
      </c>
      <c r="C623" s="176">
        <v>1000000</v>
      </c>
      <c r="D623" s="123">
        <v>10</v>
      </c>
      <c r="E623" s="113"/>
      <c r="F623" s="112"/>
      <c r="G623" s="113"/>
      <c r="H623" s="113"/>
      <c r="I623" s="113"/>
      <c r="J623" s="112"/>
      <c r="K623" s="112"/>
      <c r="L623" s="113"/>
      <c r="M623" s="129">
        <v>1.1299999999999999</v>
      </c>
      <c r="N623" s="127" t="s">
        <v>99</v>
      </c>
    </row>
    <row r="624" spans="1:14" x14ac:dyDescent="0.2">
      <c r="A624" s="110"/>
      <c r="B624" s="122" t="s">
        <v>683</v>
      </c>
      <c r="C624" s="176">
        <v>1000000</v>
      </c>
      <c r="D624" s="123">
        <v>100</v>
      </c>
      <c r="E624" s="113"/>
      <c r="F624" s="112"/>
      <c r="G624" s="113"/>
      <c r="H624" s="113"/>
      <c r="I624" s="113"/>
      <c r="J624" s="112"/>
      <c r="K624" s="112"/>
      <c r="L624" s="113"/>
      <c r="M624" s="129">
        <v>2.84</v>
      </c>
      <c r="N624" s="127" t="s">
        <v>99</v>
      </c>
    </row>
    <row r="625" spans="1:14" x14ac:dyDescent="0.2">
      <c r="A625" s="110"/>
      <c r="B625" s="122" t="s">
        <v>684</v>
      </c>
      <c r="C625" s="176">
        <v>1000000</v>
      </c>
      <c r="D625" s="123">
        <v>10</v>
      </c>
      <c r="E625" s="113"/>
      <c r="F625" s="112"/>
      <c r="G625" s="113"/>
      <c r="H625" s="113"/>
      <c r="I625" s="113"/>
      <c r="J625" s="112"/>
      <c r="K625" s="112"/>
      <c r="L625" s="113"/>
      <c r="M625" s="129">
        <v>5.3</v>
      </c>
      <c r="N625" s="127" t="s">
        <v>99</v>
      </c>
    </row>
    <row r="626" spans="1:14" x14ac:dyDescent="0.2">
      <c r="A626" s="110"/>
      <c r="B626" s="122" t="s">
        <v>685</v>
      </c>
      <c r="C626" s="176">
        <v>1000000</v>
      </c>
      <c r="D626" s="123">
        <v>10</v>
      </c>
      <c r="E626" s="113"/>
      <c r="F626" s="112"/>
      <c r="G626" s="113"/>
      <c r="H626" s="113"/>
      <c r="I626" s="113"/>
      <c r="J626" s="112"/>
      <c r="K626" s="112"/>
      <c r="L626" s="113"/>
      <c r="M626" s="129">
        <v>1.87</v>
      </c>
      <c r="N626" s="127" t="s">
        <v>99</v>
      </c>
    </row>
    <row r="627" spans="1:14" x14ac:dyDescent="0.2">
      <c r="A627" s="110"/>
      <c r="B627" s="122" t="s">
        <v>686</v>
      </c>
      <c r="C627" s="176">
        <v>1000000</v>
      </c>
      <c r="D627" s="123">
        <v>100</v>
      </c>
      <c r="E627" s="113"/>
      <c r="F627" s="112"/>
      <c r="G627" s="113"/>
      <c r="H627" s="113"/>
      <c r="I627" s="113"/>
      <c r="J627" s="112"/>
      <c r="K627" s="112"/>
      <c r="L627" s="113"/>
      <c r="M627" s="129">
        <v>7.42</v>
      </c>
      <c r="N627" s="127" t="s">
        <v>99</v>
      </c>
    </row>
    <row r="628" spans="1:14" ht="15.75" customHeight="1" x14ac:dyDescent="0.2">
      <c r="A628" s="110">
        <v>216</v>
      </c>
      <c r="B628" s="111" t="s">
        <v>687</v>
      </c>
      <c r="C628" s="196">
        <v>1000000</v>
      </c>
      <c r="D628" s="112">
        <v>10</v>
      </c>
      <c r="E628" s="162">
        <v>1</v>
      </c>
      <c r="F628" s="112">
        <v>10</v>
      </c>
      <c r="G628" s="113">
        <v>0.18</v>
      </c>
      <c r="I628" s="140">
        <v>1</v>
      </c>
      <c r="J628" s="112">
        <v>10</v>
      </c>
      <c r="K628" s="112">
        <v>10</v>
      </c>
      <c r="L628" s="113">
        <v>1200</v>
      </c>
      <c r="M628" s="116">
        <v>26.1</v>
      </c>
      <c r="N628" s="117" t="s">
        <v>99</v>
      </c>
    </row>
    <row r="629" spans="1:14" ht="13.5" customHeight="1" x14ac:dyDescent="0.2">
      <c r="A629" s="110">
        <v>217</v>
      </c>
      <c r="B629" s="111" t="s">
        <v>71</v>
      </c>
      <c r="C629" s="196">
        <v>1000000</v>
      </c>
      <c r="D629" s="112">
        <v>100</v>
      </c>
      <c r="E629" s="113">
        <v>10</v>
      </c>
      <c r="F629" s="112">
        <v>100</v>
      </c>
      <c r="G629" s="114">
        <v>5.5</v>
      </c>
      <c r="I629" s="115">
        <v>10</v>
      </c>
      <c r="J629" s="112">
        <v>100</v>
      </c>
      <c r="K629" s="112">
        <v>100</v>
      </c>
      <c r="L629" s="113">
        <v>14000</v>
      </c>
      <c r="M629" s="116">
        <v>73.099999999999994</v>
      </c>
      <c r="N629" s="117" t="s">
        <v>99</v>
      </c>
    </row>
    <row r="630" spans="1:14" x14ac:dyDescent="0.2">
      <c r="A630" s="110">
        <v>218</v>
      </c>
      <c r="B630" s="111" t="s">
        <v>688</v>
      </c>
      <c r="C630" s="196">
        <v>1000000</v>
      </c>
      <c r="D630" s="112">
        <v>100</v>
      </c>
      <c r="E630" s="113">
        <v>10</v>
      </c>
      <c r="F630" s="112">
        <v>20</v>
      </c>
      <c r="G630" s="113">
        <v>0.53</v>
      </c>
      <c r="H630" s="113">
        <v>0.2</v>
      </c>
      <c r="I630" s="115">
        <v>10</v>
      </c>
      <c r="J630" s="112">
        <v>20</v>
      </c>
      <c r="K630" s="112">
        <v>100</v>
      </c>
      <c r="L630" s="113">
        <v>340</v>
      </c>
      <c r="M630" s="116">
        <v>12.2</v>
      </c>
      <c r="N630" s="117" t="s">
        <v>88</v>
      </c>
    </row>
    <row r="631" spans="1:14" x14ac:dyDescent="0.2">
      <c r="A631" s="110">
        <v>219</v>
      </c>
      <c r="B631" s="111" t="s">
        <v>689</v>
      </c>
      <c r="C631" s="196">
        <v>10000</v>
      </c>
      <c r="D631" s="112">
        <v>10000</v>
      </c>
      <c r="E631" s="113">
        <v>100</v>
      </c>
      <c r="F631" s="112">
        <v>40</v>
      </c>
      <c r="G631" s="119">
        <v>40</v>
      </c>
      <c r="H631" s="113">
        <v>0.04</v>
      </c>
      <c r="I631" s="115">
        <v>100</v>
      </c>
      <c r="J631" s="112">
        <v>10000</v>
      </c>
      <c r="K631" s="112">
        <v>300</v>
      </c>
      <c r="L631" s="113">
        <v>2500</v>
      </c>
      <c r="M631" s="116">
        <v>3.8</v>
      </c>
      <c r="N631" s="117" t="s">
        <v>30</v>
      </c>
    </row>
    <row r="632" spans="1:14" ht="21" customHeight="1" x14ac:dyDescent="0.2">
      <c r="A632" s="110"/>
      <c r="B632" s="122" t="s">
        <v>690</v>
      </c>
      <c r="C632" s="176">
        <v>1000000</v>
      </c>
      <c r="D632" s="123">
        <v>10</v>
      </c>
      <c r="E632" s="113"/>
      <c r="F632" s="112"/>
      <c r="G632" s="113"/>
      <c r="H632" s="113"/>
      <c r="I632" s="113"/>
      <c r="J632" s="112"/>
      <c r="K632" s="112"/>
      <c r="L632" s="113"/>
      <c r="M632" s="129">
        <v>15.7</v>
      </c>
      <c r="N632" s="127" t="s">
        <v>90</v>
      </c>
    </row>
    <row r="633" spans="1:14" x14ac:dyDescent="0.2">
      <c r="A633" s="110"/>
      <c r="B633" s="122" t="s">
        <v>691</v>
      </c>
      <c r="C633" s="176">
        <v>1000000</v>
      </c>
      <c r="D633" s="123">
        <v>100</v>
      </c>
      <c r="E633" s="113"/>
      <c r="F633" s="112"/>
      <c r="G633" s="113"/>
      <c r="H633" s="113"/>
      <c r="I633" s="113"/>
      <c r="J633" s="112"/>
      <c r="K633" s="112"/>
      <c r="L633" s="113"/>
      <c r="M633" s="129">
        <v>2.4</v>
      </c>
      <c r="N633" s="127" t="s">
        <v>99</v>
      </c>
    </row>
    <row r="634" spans="1:14" x14ac:dyDescent="0.2">
      <c r="A634" s="110"/>
      <c r="B634" s="122" t="s">
        <v>692</v>
      </c>
      <c r="C634" s="176">
        <v>1000000</v>
      </c>
      <c r="D634" s="123">
        <v>10</v>
      </c>
      <c r="E634" s="113"/>
      <c r="F634" s="112"/>
      <c r="G634" s="113"/>
      <c r="H634" s="113"/>
      <c r="I634" s="113"/>
      <c r="J634" s="112"/>
      <c r="K634" s="112"/>
      <c r="L634" s="113"/>
      <c r="M634" s="129">
        <v>1.5</v>
      </c>
      <c r="N634" s="127" t="s">
        <v>99</v>
      </c>
    </row>
    <row r="635" spans="1:14" x14ac:dyDescent="0.2">
      <c r="A635" s="110"/>
      <c r="B635" s="122" t="s">
        <v>693</v>
      </c>
      <c r="C635" s="176">
        <v>1000000</v>
      </c>
      <c r="D635" s="123">
        <v>100</v>
      </c>
      <c r="E635" s="113"/>
      <c r="F635" s="112"/>
      <c r="G635" s="113"/>
      <c r="H635" s="113"/>
      <c r="I635" s="113"/>
      <c r="J635" s="112"/>
      <c r="K635" s="112"/>
      <c r="L635" s="113"/>
      <c r="M635" s="129">
        <v>21.5</v>
      </c>
      <c r="N635" s="127" t="s">
        <v>99</v>
      </c>
    </row>
    <row r="636" spans="1:14" x14ac:dyDescent="0.2">
      <c r="A636" s="110"/>
      <c r="B636" s="122" t="s">
        <v>694</v>
      </c>
      <c r="C636" s="176">
        <v>1000000</v>
      </c>
      <c r="D636" s="123">
        <v>10</v>
      </c>
      <c r="E636" s="113"/>
      <c r="F636" s="112"/>
      <c r="G636" s="113"/>
      <c r="H636" s="113"/>
      <c r="I636" s="113"/>
      <c r="J636" s="112"/>
      <c r="K636" s="112"/>
      <c r="L636" s="113"/>
      <c r="M636" s="129">
        <v>9.4</v>
      </c>
      <c r="N636" s="127" t="s">
        <v>99</v>
      </c>
    </row>
    <row r="637" spans="1:14" x14ac:dyDescent="0.2">
      <c r="A637" s="110"/>
      <c r="B637" s="122" t="s">
        <v>695</v>
      </c>
      <c r="C637" s="176">
        <v>1000000</v>
      </c>
      <c r="D637" s="123">
        <v>1000</v>
      </c>
      <c r="E637" s="113"/>
      <c r="F637" s="112"/>
      <c r="G637" s="113"/>
      <c r="H637" s="113"/>
      <c r="I637" s="113"/>
      <c r="J637" s="112"/>
      <c r="K637" s="112"/>
      <c r="L637" s="113"/>
      <c r="M637" s="126">
        <v>300000</v>
      </c>
      <c r="N637" s="127" t="s">
        <v>30</v>
      </c>
    </row>
    <row r="638" spans="1:14" x14ac:dyDescent="0.2">
      <c r="A638" s="110"/>
      <c r="B638" s="122" t="s">
        <v>696</v>
      </c>
      <c r="C638" s="176">
        <v>1000000</v>
      </c>
      <c r="D638" s="123">
        <v>10</v>
      </c>
      <c r="E638" s="113"/>
      <c r="F638" s="112"/>
      <c r="G638" s="113"/>
      <c r="H638" s="113"/>
      <c r="I638" s="113"/>
      <c r="J638" s="112"/>
      <c r="K638" s="112"/>
      <c r="L638" s="113"/>
      <c r="M638" s="129">
        <v>3.62</v>
      </c>
      <c r="N638" s="127" t="s">
        <v>99</v>
      </c>
    </row>
    <row r="639" spans="1:14" ht="12.75" customHeight="1" x14ac:dyDescent="0.2">
      <c r="A639" s="110">
        <v>220</v>
      </c>
      <c r="B639" s="111" t="s">
        <v>697</v>
      </c>
      <c r="C639" s="196">
        <v>1000000</v>
      </c>
      <c r="D639" s="112">
        <v>100</v>
      </c>
      <c r="E639" s="113">
        <v>10</v>
      </c>
      <c r="F639" s="112">
        <v>100</v>
      </c>
      <c r="G639" s="113">
        <v>0.93</v>
      </c>
      <c r="I639" s="115">
        <v>10</v>
      </c>
      <c r="J639" s="112">
        <v>100</v>
      </c>
      <c r="K639" s="112">
        <v>100</v>
      </c>
      <c r="L639" s="113">
        <v>3300</v>
      </c>
      <c r="M639" s="116">
        <v>51.9</v>
      </c>
      <c r="N639" s="117" t="s">
        <v>99</v>
      </c>
    </row>
    <row r="640" spans="1:14" ht="12.75" customHeight="1" x14ac:dyDescent="0.2">
      <c r="A640" s="110"/>
      <c r="B640" s="122" t="s">
        <v>698</v>
      </c>
      <c r="C640" s="176">
        <v>10000000</v>
      </c>
      <c r="D640" s="123">
        <v>10000</v>
      </c>
      <c r="E640" s="113"/>
      <c r="F640" s="112"/>
      <c r="G640" s="113"/>
      <c r="H640" s="113"/>
      <c r="I640" s="113"/>
      <c r="J640" s="112"/>
      <c r="K640" s="112"/>
      <c r="L640" s="113"/>
      <c r="M640" s="126">
        <v>15000000</v>
      </c>
      <c r="N640" s="127" t="s">
        <v>30</v>
      </c>
    </row>
    <row r="641" spans="1:14" ht="12.75" customHeight="1" x14ac:dyDescent="0.2">
      <c r="A641" s="110"/>
      <c r="B641" s="122" t="s">
        <v>699</v>
      </c>
      <c r="C641" s="176">
        <v>1000000</v>
      </c>
      <c r="D641" s="123">
        <v>100000</v>
      </c>
      <c r="E641" s="113"/>
      <c r="F641" s="112"/>
      <c r="G641" s="113"/>
      <c r="H641" s="113"/>
      <c r="I641" s="113"/>
      <c r="J641" s="112"/>
      <c r="K641" s="112"/>
      <c r="L641" s="113"/>
      <c r="M641" s="129">
        <v>3.3</v>
      </c>
      <c r="N641" s="127" t="s">
        <v>99</v>
      </c>
    </row>
    <row r="642" spans="1:14" x14ac:dyDescent="0.2">
      <c r="A642" s="110">
        <v>221</v>
      </c>
      <c r="B642" s="168" t="s">
        <v>700</v>
      </c>
      <c r="C642" s="198"/>
      <c r="D642" s="163"/>
      <c r="E642" s="162">
        <v>1</v>
      </c>
      <c r="F642" s="112">
        <v>0.03</v>
      </c>
      <c r="G642" s="119">
        <v>0.03</v>
      </c>
      <c r="I642" s="114">
        <v>1.4</v>
      </c>
      <c r="J642" s="112">
        <v>10</v>
      </c>
      <c r="K642" s="112">
        <v>0.06</v>
      </c>
      <c r="L642" s="114">
        <v>1.4</v>
      </c>
      <c r="M642" s="116">
        <v>22.3</v>
      </c>
      <c r="N642" s="117" t="s">
        <v>30</v>
      </c>
    </row>
    <row r="643" spans="1:14" x14ac:dyDescent="0.2">
      <c r="A643" s="110">
        <v>222</v>
      </c>
      <c r="B643" s="168" t="s">
        <v>701</v>
      </c>
      <c r="C643" s="196">
        <v>10000</v>
      </c>
      <c r="D643" s="112">
        <v>10</v>
      </c>
      <c r="E643" s="137">
        <v>1</v>
      </c>
      <c r="F643" s="113">
        <v>0.02</v>
      </c>
      <c r="G643" s="113"/>
      <c r="H643" s="113"/>
      <c r="I643" s="113"/>
      <c r="J643" s="113">
        <v>10</v>
      </c>
      <c r="K643" s="113">
        <v>0.06</v>
      </c>
      <c r="L643" s="113"/>
      <c r="M643" s="116">
        <v>22.3</v>
      </c>
      <c r="N643" s="117" t="s">
        <v>30</v>
      </c>
    </row>
    <row r="644" spans="1:14" x14ac:dyDescent="0.2">
      <c r="A644" s="110"/>
      <c r="B644" s="122" t="s">
        <v>702</v>
      </c>
      <c r="C644" s="176">
        <v>1000000</v>
      </c>
      <c r="D644" s="123">
        <v>100</v>
      </c>
      <c r="E644" s="137"/>
      <c r="F644" s="113"/>
      <c r="G644" s="113"/>
      <c r="H644" s="113"/>
      <c r="I644" s="113"/>
      <c r="J644" s="113"/>
      <c r="K644" s="113"/>
      <c r="L644" s="113"/>
      <c r="M644" s="129">
        <v>36.1</v>
      </c>
      <c r="N644" s="127" t="s">
        <v>90</v>
      </c>
    </row>
    <row r="645" spans="1:14" x14ac:dyDescent="0.2">
      <c r="A645" s="110">
        <v>223</v>
      </c>
      <c r="B645" s="168" t="s">
        <v>703</v>
      </c>
      <c r="C645" s="201">
        <v>10000000</v>
      </c>
      <c r="D645" s="178">
        <v>100</v>
      </c>
      <c r="E645" s="137">
        <v>1</v>
      </c>
      <c r="F645" s="112">
        <v>10</v>
      </c>
      <c r="G645" s="113">
        <v>0.13</v>
      </c>
      <c r="I645" s="140">
        <v>1</v>
      </c>
      <c r="J645" s="112">
        <v>10</v>
      </c>
      <c r="K645" s="112">
        <v>10</v>
      </c>
      <c r="L645" s="113">
        <v>2300</v>
      </c>
      <c r="M645" s="116">
        <v>10.6</v>
      </c>
      <c r="N645" s="117" t="s">
        <v>99</v>
      </c>
    </row>
    <row r="646" spans="1:14" x14ac:dyDescent="0.2">
      <c r="A646" s="110">
        <v>224</v>
      </c>
      <c r="B646" s="168" t="s">
        <v>704</v>
      </c>
      <c r="C646" s="196">
        <v>100000</v>
      </c>
      <c r="D646" s="112">
        <v>10</v>
      </c>
      <c r="E646" s="137">
        <v>1</v>
      </c>
      <c r="F646" s="142"/>
      <c r="G646" s="113"/>
      <c r="H646" s="113"/>
      <c r="I646" s="113"/>
      <c r="J646" s="142"/>
      <c r="K646" s="142"/>
      <c r="L646" s="113"/>
      <c r="M646" s="129">
        <v>10.6</v>
      </c>
      <c r="N646" s="127" t="s">
        <v>99</v>
      </c>
    </row>
    <row r="647" spans="1:14" x14ac:dyDescent="0.2">
      <c r="A647" s="110"/>
      <c r="B647" s="122" t="s">
        <v>705</v>
      </c>
      <c r="C647" s="176">
        <v>1000000</v>
      </c>
      <c r="D647" s="123">
        <v>100</v>
      </c>
      <c r="E647" s="137"/>
      <c r="F647" s="142"/>
      <c r="G647" s="113"/>
      <c r="H647" s="113"/>
      <c r="I647" s="113"/>
      <c r="J647" s="142"/>
      <c r="K647" s="142"/>
      <c r="L647" s="113"/>
      <c r="M647" s="129">
        <v>26.8</v>
      </c>
      <c r="N647" s="127" t="s">
        <v>90</v>
      </c>
    </row>
    <row r="648" spans="1:14" ht="21" customHeight="1" x14ac:dyDescent="0.2">
      <c r="A648" s="110"/>
      <c r="B648" s="122" t="s">
        <v>706</v>
      </c>
      <c r="C648" s="176">
        <v>1000000</v>
      </c>
      <c r="D648" s="123">
        <v>10</v>
      </c>
      <c r="E648" s="137"/>
      <c r="F648" s="142"/>
      <c r="G648" s="113"/>
      <c r="H648" s="113"/>
      <c r="I648" s="113"/>
      <c r="J648" s="142"/>
      <c r="K648" s="142"/>
      <c r="L648" s="113"/>
      <c r="M648" s="129">
        <v>36.4</v>
      </c>
      <c r="N648" s="127" t="s">
        <v>90</v>
      </c>
    </row>
    <row r="649" spans="1:14" x14ac:dyDescent="0.2">
      <c r="A649" s="110"/>
      <c r="B649" s="122" t="s">
        <v>707</v>
      </c>
      <c r="C649" s="176">
        <v>1000000</v>
      </c>
      <c r="D649" s="123">
        <v>10</v>
      </c>
      <c r="E649" s="137"/>
      <c r="F649" s="142"/>
      <c r="G649" s="113"/>
      <c r="H649" s="113"/>
      <c r="I649" s="113"/>
      <c r="J649" s="142"/>
      <c r="K649" s="142"/>
      <c r="L649" s="113"/>
      <c r="M649" s="129">
        <v>1.8</v>
      </c>
      <c r="N649" s="127" t="s">
        <v>99</v>
      </c>
    </row>
    <row r="650" spans="1:14" x14ac:dyDescent="0.2">
      <c r="A650" s="110"/>
      <c r="B650" s="122" t="s">
        <v>708</v>
      </c>
      <c r="C650" s="176">
        <v>1000000</v>
      </c>
      <c r="D650" s="123">
        <v>10</v>
      </c>
      <c r="E650" s="137"/>
      <c r="F650" s="142"/>
      <c r="G650" s="113"/>
      <c r="H650" s="113"/>
      <c r="I650" s="113"/>
      <c r="J650" s="142"/>
      <c r="K650" s="142"/>
      <c r="L650" s="113"/>
      <c r="M650" s="129">
        <v>1.7</v>
      </c>
      <c r="N650" s="127" t="s">
        <v>99</v>
      </c>
    </row>
    <row r="651" spans="1:14" x14ac:dyDescent="0.2">
      <c r="A651" s="110"/>
      <c r="B651" s="122" t="s">
        <v>709</v>
      </c>
      <c r="C651" s="176">
        <v>1000000</v>
      </c>
      <c r="D651" s="123">
        <v>10</v>
      </c>
      <c r="E651" s="137"/>
      <c r="F651" s="142"/>
      <c r="G651" s="113"/>
      <c r="H651" s="113"/>
      <c r="I651" s="113"/>
      <c r="J651" s="142"/>
      <c r="K651" s="142"/>
      <c r="L651" s="113"/>
      <c r="M651" s="129">
        <v>11.8</v>
      </c>
      <c r="N651" s="127" t="s">
        <v>99</v>
      </c>
    </row>
    <row r="652" spans="1:14" x14ac:dyDescent="0.2">
      <c r="A652" s="110"/>
      <c r="B652" s="122" t="s">
        <v>710</v>
      </c>
      <c r="C652" s="176">
        <v>1000000</v>
      </c>
      <c r="D652" s="123">
        <v>10</v>
      </c>
      <c r="E652" s="137"/>
      <c r="F652" s="142"/>
      <c r="G652" s="113"/>
      <c r="H652" s="113"/>
      <c r="I652" s="113"/>
      <c r="J652" s="142"/>
      <c r="K652" s="142"/>
      <c r="L652" s="113"/>
      <c r="M652" s="129">
        <v>15.3</v>
      </c>
      <c r="N652" s="127" t="s">
        <v>30</v>
      </c>
    </row>
    <row r="653" spans="1:14" ht="14.25" customHeight="1" x14ac:dyDescent="0.2">
      <c r="A653" s="110">
        <v>225</v>
      </c>
      <c r="B653" s="168" t="s">
        <v>711</v>
      </c>
      <c r="C653" s="196">
        <v>100000</v>
      </c>
      <c r="D653" s="112">
        <v>10</v>
      </c>
      <c r="E653" s="137">
        <v>1</v>
      </c>
      <c r="F653" s="112">
        <v>10</v>
      </c>
      <c r="G653" s="113">
        <v>6.9000000000000006E-2</v>
      </c>
      <c r="I653" s="140">
        <v>1</v>
      </c>
      <c r="J653" s="112">
        <v>10</v>
      </c>
      <c r="K653" s="112">
        <v>10</v>
      </c>
      <c r="L653" s="113">
        <v>85</v>
      </c>
      <c r="M653" s="116">
        <v>6.2</v>
      </c>
      <c r="N653" s="117" t="s">
        <v>88</v>
      </c>
    </row>
    <row r="654" spans="1:14" x14ac:dyDescent="0.2">
      <c r="A654" s="110">
        <v>226</v>
      </c>
      <c r="B654" s="168" t="s">
        <v>712</v>
      </c>
      <c r="C654" s="196">
        <v>1000000</v>
      </c>
      <c r="D654" s="112">
        <v>10</v>
      </c>
      <c r="E654" s="137">
        <v>1</v>
      </c>
      <c r="F654" s="112">
        <v>0.2</v>
      </c>
      <c r="G654" s="113">
        <v>0.15</v>
      </c>
      <c r="H654" s="113">
        <v>0.05</v>
      </c>
      <c r="I654" s="113">
        <v>0.54</v>
      </c>
      <c r="J654" s="142">
        <v>6</v>
      </c>
      <c r="K654" s="112">
        <v>0.6</v>
      </c>
      <c r="L654" s="114">
        <v>4.5</v>
      </c>
      <c r="M654" s="116">
        <v>31.6</v>
      </c>
      <c r="N654" s="117" t="s">
        <v>30</v>
      </c>
    </row>
    <row r="655" spans="1:14" x14ac:dyDescent="0.2">
      <c r="A655" s="110">
        <v>227</v>
      </c>
      <c r="B655" s="168" t="s">
        <v>713</v>
      </c>
      <c r="C655" s="196">
        <v>1000000</v>
      </c>
      <c r="D655" s="112">
        <v>1000</v>
      </c>
      <c r="E655" s="113">
        <v>100</v>
      </c>
      <c r="F655" s="112">
        <v>1000</v>
      </c>
      <c r="G655" s="114">
        <v>8.8000000000000007</v>
      </c>
      <c r="I655" s="113">
        <v>33</v>
      </c>
      <c r="J655" s="112">
        <v>1000</v>
      </c>
      <c r="K655" s="112">
        <v>1000</v>
      </c>
      <c r="L655" s="113">
        <v>13000</v>
      </c>
      <c r="M655" s="116">
        <v>5</v>
      </c>
      <c r="N655" s="117" t="s">
        <v>88</v>
      </c>
    </row>
    <row r="656" spans="1:14" x14ac:dyDescent="0.2">
      <c r="A656" s="110"/>
      <c r="B656" s="122" t="s">
        <v>714</v>
      </c>
      <c r="C656" s="176">
        <v>100000</v>
      </c>
      <c r="D656" s="123">
        <v>10</v>
      </c>
      <c r="E656" s="113"/>
      <c r="F656" s="112"/>
      <c r="G656" s="113"/>
      <c r="H656" s="113"/>
      <c r="I656" s="113"/>
      <c r="J656" s="112"/>
      <c r="K656" s="112"/>
      <c r="L656" s="113"/>
      <c r="M656" s="126">
        <v>3000000</v>
      </c>
      <c r="N656" s="127" t="s">
        <v>30</v>
      </c>
    </row>
    <row r="657" spans="1:14" x14ac:dyDescent="0.2">
      <c r="A657" s="110"/>
      <c r="B657" s="168" t="s">
        <v>715</v>
      </c>
      <c r="C657" s="196"/>
      <c r="D657" s="112"/>
      <c r="E657" s="113"/>
      <c r="F657" s="112"/>
      <c r="G657" s="113">
        <v>0.16</v>
      </c>
      <c r="I657" s="140">
        <v>1</v>
      </c>
      <c r="J657" s="112"/>
      <c r="K657" s="112"/>
      <c r="L657" s="113">
        <v>28000</v>
      </c>
      <c r="M657" s="116">
        <v>60.6</v>
      </c>
      <c r="N657" s="117" t="s">
        <v>90</v>
      </c>
    </row>
    <row r="658" spans="1:14" x14ac:dyDescent="0.2">
      <c r="A658" s="110">
        <v>228</v>
      </c>
      <c r="B658" s="168" t="s">
        <v>716</v>
      </c>
      <c r="C658" s="196">
        <v>100000</v>
      </c>
      <c r="D658" s="112">
        <v>10</v>
      </c>
      <c r="E658" s="137">
        <v>1</v>
      </c>
      <c r="F658" s="112">
        <v>10</v>
      </c>
      <c r="G658" s="113"/>
      <c r="H658" s="159"/>
      <c r="I658" s="113"/>
      <c r="J658" s="112">
        <v>10</v>
      </c>
      <c r="K658" s="112">
        <v>10</v>
      </c>
      <c r="L658" s="113"/>
      <c r="M658" s="116">
        <v>60.6</v>
      </c>
      <c r="N658" s="117" t="s">
        <v>90</v>
      </c>
    </row>
    <row r="659" spans="1:14" x14ac:dyDescent="0.2">
      <c r="A659" s="110"/>
      <c r="B659" s="122" t="s">
        <v>717</v>
      </c>
      <c r="C659" s="176">
        <v>1000000</v>
      </c>
      <c r="D659" s="123">
        <v>100</v>
      </c>
      <c r="E659" s="137"/>
      <c r="F659" s="112"/>
      <c r="G659" s="113"/>
      <c r="H659" s="159"/>
      <c r="I659" s="113"/>
      <c r="J659" s="112"/>
      <c r="K659" s="112"/>
      <c r="L659" s="113"/>
      <c r="M659" s="129">
        <v>45.6</v>
      </c>
      <c r="N659" s="127" t="s">
        <v>90</v>
      </c>
    </row>
    <row r="660" spans="1:14" x14ac:dyDescent="0.2">
      <c r="A660" s="110"/>
      <c r="B660" s="122" t="s">
        <v>718</v>
      </c>
      <c r="C660" s="176">
        <v>100000</v>
      </c>
      <c r="D660" s="123">
        <v>10</v>
      </c>
      <c r="E660" s="137"/>
      <c r="F660" s="112"/>
      <c r="G660" s="113"/>
      <c r="H660" s="159"/>
      <c r="I660" s="113"/>
      <c r="J660" s="112"/>
      <c r="K660" s="112"/>
      <c r="L660" s="113"/>
      <c r="M660" s="129">
        <v>19.899999999999999</v>
      </c>
      <c r="N660" s="127" t="s">
        <v>90</v>
      </c>
    </row>
    <row r="661" spans="1:14" ht="19.5" customHeight="1" x14ac:dyDescent="0.2">
      <c r="A661" s="110">
        <v>229</v>
      </c>
      <c r="B661" s="111" t="s">
        <v>719</v>
      </c>
      <c r="C661" s="196">
        <v>1000000</v>
      </c>
      <c r="D661" s="112">
        <v>10</v>
      </c>
      <c r="E661" s="137">
        <v>1</v>
      </c>
      <c r="F661" s="112">
        <v>10</v>
      </c>
      <c r="G661" s="113">
        <v>0.13</v>
      </c>
      <c r="I661" s="140">
        <v>1</v>
      </c>
      <c r="J661" s="112">
        <v>10</v>
      </c>
      <c r="K661" s="112">
        <v>10</v>
      </c>
      <c r="L661" s="113">
        <v>38000</v>
      </c>
      <c r="M661" s="116">
        <v>36</v>
      </c>
      <c r="N661" s="117" t="s">
        <v>90</v>
      </c>
    </row>
    <row r="662" spans="1:14" x14ac:dyDescent="0.2">
      <c r="A662" s="110">
        <v>230</v>
      </c>
      <c r="B662" s="111" t="s">
        <v>720</v>
      </c>
      <c r="C662" s="196">
        <v>1000000</v>
      </c>
      <c r="D662" s="112">
        <v>10</v>
      </c>
      <c r="E662" s="137">
        <v>1</v>
      </c>
      <c r="F662" s="112">
        <v>10</v>
      </c>
      <c r="G662" s="113">
        <v>0.14000000000000001</v>
      </c>
      <c r="I662" s="140">
        <v>1</v>
      </c>
      <c r="J662" s="112">
        <v>10</v>
      </c>
      <c r="K662" s="112">
        <v>10</v>
      </c>
      <c r="L662" s="113">
        <v>14000</v>
      </c>
      <c r="M662" s="116">
        <v>1.8</v>
      </c>
      <c r="N662" s="117" t="s">
        <v>99</v>
      </c>
    </row>
    <row r="663" spans="1:14" x14ac:dyDescent="0.2">
      <c r="A663" s="110"/>
      <c r="B663" s="122" t="s">
        <v>721</v>
      </c>
      <c r="C663" s="176">
        <v>1000000</v>
      </c>
      <c r="D663" s="123">
        <v>10</v>
      </c>
      <c r="E663" s="137"/>
      <c r="F663" s="112"/>
      <c r="G663" s="113"/>
      <c r="H663" s="113"/>
      <c r="I663" s="113"/>
      <c r="J663" s="112"/>
      <c r="K663" s="112"/>
      <c r="L663" s="113"/>
      <c r="M663" s="129">
        <v>8.8000000000000007</v>
      </c>
      <c r="N663" s="127" t="s">
        <v>88</v>
      </c>
    </row>
    <row r="664" spans="1:14" x14ac:dyDescent="0.2">
      <c r="A664" s="110">
        <v>231</v>
      </c>
      <c r="B664" s="111" t="s">
        <v>722</v>
      </c>
      <c r="C664" s="196">
        <v>1000000</v>
      </c>
      <c r="D664" s="112">
        <v>10</v>
      </c>
      <c r="E664" s="137">
        <v>1</v>
      </c>
      <c r="F664" s="112">
        <v>10</v>
      </c>
      <c r="G664" s="113">
        <v>0.16</v>
      </c>
      <c r="I664" s="140">
        <v>1</v>
      </c>
      <c r="J664" s="112">
        <v>10</v>
      </c>
      <c r="K664" s="112">
        <v>10</v>
      </c>
      <c r="L664" s="113">
        <v>5100</v>
      </c>
      <c r="M664" s="116">
        <v>5.8</v>
      </c>
      <c r="N664" s="117" t="s">
        <v>99</v>
      </c>
    </row>
    <row r="665" spans="1:14" x14ac:dyDescent="0.2">
      <c r="A665" s="110"/>
      <c r="B665" s="122" t="s">
        <v>723</v>
      </c>
      <c r="C665" s="176">
        <v>10000</v>
      </c>
      <c r="D665" s="123">
        <v>10</v>
      </c>
      <c r="E665" s="137"/>
      <c r="F665" s="112"/>
      <c r="G665" s="113"/>
      <c r="H665" s="113"/>
      <c r="I665" s="113"/>
      <c r="J665" s="112"/>
      <c r="K665" s="112"/>
      <c r="L665" s="113"/>
      <c r="M665" s="129">
        <v>2.8980000000000001</v>
      </c>
      <c r="N665" s="127" t="s">
        <v>30</v>
      </c>
    </row>
    <row r="666" spans="1:14" x14ac:dyDescent="0.2">
      <c r="A666" s="110"/>
      <c r="B666" s="122" t="s">
        <v>724</v>
      </c>
      <c r="C666" s="176">
        <v>10000</v>
      </c>
      <c r="D666" s="123">
        <v>10</v>
      </c>
      <c r="E666" s="137"/>
      <c r="F666" s="112"/>
      <c r="G666" s="113"/>
      <c r="H666" s="113"/>
      <c r="I666" s="113"/>
      <c r="J666" s="112"/>
      <c r="K666" s="112"/>
      <c r="L666" s="113"/>
      <c r="M666" s="129">
        <v>102</v>
      </c>
      <c r="N666" s="127" t="s">
        <v>30</v>
      </c>
    </row>
    <row r="667" spans="1:14" x14ac:dyDescent="0.2">
      <c r="A667" s="110">
        <v>232</v>
      </c>
      <c r="B667" s="111" t="s">
        <v>725</v>
      </c>
      <c r="C667" s="196">
        <v>10000</v>
      </c>
      <c r="D667" s="112">
        <v>10</v>
      </c>
      <c r="E667" s="137">
        <v>1</v>
      </c>
      <c r="F667" s="112">
        <v>0.04</v>
      </c>
      <c r="G667" s="119">
        <v>0.04</v>
      </c>
      <c r="I667" s="140">
        <v>1</v>
      </c>
      <c r="J667" s="142">
        <v>10</v>
      </c>
      <c r="K667" s="142">
        <v>1</v>
      </c>
      <c r="L667" s="114">
        <v>7.4</v>
      </c>
      <c r="M667" s="116">
        <v>138.4</v>
      </c>
      <c r="N667" s="117" t="s">
        <v>88</v>
      </c>
    </row>
    <row r="668" spans="1:14" ht="24" customHeight="1" x14ac:dyDescent="0.2">
      <c r="A668" s="110"/>
      <c r="B668" s="122" t="s">
        <v>726</v>
      </c>
      <c r="C668" s="176">
        <v>1000000</v>
      </c>
      <c r="D668" s="123">
        <v>10</v>
      </c>
      <c r="E668" s="137"/>
      <c r="F668" s="179"/>
      <c r="G668" s="114"/>
      <c r="H668" s="113"/>
      <c r="I668" s="114"/>
      <c r="J668" s="142"/>
      <c r="K668" s="142"/>
      <c r="L668" s="114"/>
      <c r="M668" s="129">
        <v>1.8</v>
      </c>
      <c r="N668" s="127" t="s">
        <v>99</v>
      </c>
    </row>
    <row r="669" spans="1:14" ht="12" customHeight="1" x14ac:dyDescent="0.2">
      <c r="A669" s="110">
        <v>233</v>
      </c>
      <c r="B669" s="111" t="s">
        <v>727</v>
      </c>
      <c r="C669" s="196">
        <v>10000000</v>
      </c>
      <c r="D669" s="112">
        <v>1000</v>
      </c>
      <c r="E669" s="113">
        <v>10</v>
      </c>
      <c r="F669" s="112">
        <v>1000</v>
      </c>
      <c r="G669" s="113">
        <v>13</v>
      </c>
      <c r="I669" s="114">
        <v>8.4</v>
      </c>
      <c r="J669" s="112">
        <v>1000</v>
      </c>
      <c r="K669" s="112">
        <v>1000</v>
      </c>
      <c r="L669" s="113">
        <v>340000</v>
      </c>
      <c r="M669" s="116">
        <v>7.2</v>
      </c>
      <c r="N669" s="117" t="s">
        <v>99</v>
      </c>
    </row>
    <row r="670" spans="1:14" ht="18.75" customHeight="1" x14ac:dyDescent="0.2">
      <c r="A670" s="110"/>
      <c r="B670" s="122" t="s">
        <v>728</v>
      </c>
      <c r="C670" s="176">
        <v>100000</v>
      </c>
      <c r="D670" s="123">
        <v>1000</v>
      </c>
      <c r="E670" s="113"/>
      <c r="F670" s="112"/>
      <c r="G670" s="113"/>
      <c r="H670" s="113"/>
      <c r="I670" s="113"/>
      <c r="J670" s="112"/>
      <c r="K670" s="112"/>
      <c r="L670" s="113"/>
      <c r="M670" s="129">
        <v>14.4</v>
      </c>
      <c r="N670" s="127" t="s">
        <v>90</v>
      </c>
    </row>
    <row r="671" spans="1:14" ht="12" customHeight="1" x14ac:dyDescent="0.2">
      <c r="A671" s="110"/>
      <c r="B671" s="122" t="s">
        <v>729</v>
      </c>
      <c r="C671" s="176">
        <v>1000000</v>
      </c>
      <c r="D671" s="123">
        <v>100</v>
      </c>
      <c r="E671" s="113"/>
      <c r="F671" s="112"/>
      <c r="G671" s="113"/>
      <c r="H671" s="113"/>
      <c r="I671" s="113"/>
      <c r="J671" s="112"/>
      <c r="K671" s="112"/>
      <c r="L671" s="113"/>
      <c r="M671" s="129">
        <v>21.8</v>
      </c>
      <c r="N671" s="127" t="s">
        <v>90</v>
      </c>
    </row>
    <row r="672" spans="1:14" ht="20.25" customHeight="1" x14ac:dyDescent="0.2">
      <c r="A672" s="110">
        <v>234</v>
      </c>
      <c r="B672" s="146" t="s">
        <v>730</v>
      </c>
      <c r="C672" s="196">
        <v>10000000</v>
      </c>
      <c r="D672" s="112">
        <v>10000</v>
      </c>
      <c r="E672" s="113"/>
      <c r="F672" s="112"/>
      <c r="G672" s="113"/>
      <c r="H672" s="113"/>
      <c r="I672" s="113"/>
      <c r="J672" s="112"/>
      <c r="K672" s="112"/>
      <c r="L672" s="113"/>
      <c r="M672" s="166" t="s">
        <v>95</v>
      </c>
      <c r="N672" s="117" t="s">
        <v>90</v>
      </c>
    </row>
    <row r="673" spans="1:14" x14ac:dyDescent="0.2">
      <c r="A673" s="110">
        <v>235</v>
      </c>
      <c r="B673" s="146" t="s">
        <v>731</v>
      </c>
      <c r="C673" s="196">
        <v>100000000</v>
      </c>
      <c r="D673" s="112">
        <v>10</v>
      </c>
      <c r="E673" s="113"/>
      <c r="F673" s="112"/>
      <c r="G673" s="113"/>
      <c r="H673" s="113"/>
      <c r="I673" s="113"/>
      <c r="J673" s="112"/>
      <c r="K673" s="112"/>
      <c r="L673" s="113"/>
      <c r="M673" s="116">
        <v>3.8</v>
      </c>
      <c r="N673" s="117" t="s">
        <v>88</v>
      </c>
    </row>
    <row r="674" spans="1:14" ht="19.5" customHeight="1" x14ac:dyDescent="0.2">
      <c r="A674" s="110">
        <v>236</v>
      </c>
      <c r="B674" s="111" t="s">
        <v>732</v>
      </c>
      <c r="C674" s="196">
        <v>100000</v>
      </c>
      <c r="D674" s="112">
        <v>100</v>
      </c>
      <c r="E674" s="162">
        <v>1</v>
      </c>
      <c r="F674" s="112">
        <v>0.5</v>
      </c>
      <c r="G674" s="113">
        <v>0.43</v>
      </c>
      <c r="H674" s="113">
        <v>0.01</v>
      </c>
      <c r="I674" s="140">
        <v>1</v>
      </c>
      <c r="J674" s="112">
        <v>20</v>
      </c>
      <c r="K674" s="112">
        <v>0.5</v>
      </c>
      <c r="L674" s="113">
        <v>290</v>
      </c>
      <c r="M674" s="116">
        <v>11.4</v>
      </c>
      <c r="N674" s="117" t="s">
        <v>88</v>
      </c>
    </row>
    <row r="675" spans="1:14" ht="13.5" customHeight="1" x14ac:dyDescent="0.2">
      <c r="A675" s="110"/>
      <c r="B675" s="111" t="s">
        <v>733</v>
      </c>
      <c r="C675" s="196"/>
      <c r="D675" s="112"/>
      <c r="E675" s="162"/>
      <c r="F675" s="112"/>
      <c r="G675" s="113">
        <v>0.13</v>
      </c>
      <c r="I675" s="140">
        <v>1</v>
      </c>
      <c r="J675" s="112"/>
      <c r="K675" s="112"/>
      <c r="L675" s="113">
        <v>270</v>
      </c>
      <c r="M675" s="116">
        <v>3.7</v>
      </c>
      <c r="N675" s="117" t="s">
        <v>88</v>
      </c>
    </row>
    <row r="676" spans="1:14" x14ac:dyDescent="0.2">
      <c r="A676" s="110">
        <v>237</v>
      </c>
      <c r="B676" s="111" t="s">
        <v>734</v>
      </c>
      <c r="C676" s="196">
        <v>100000</v>
      </c>
      <c r="D676" s="112">
        <v>10</v>
      </c>
      <c r="E676" s="162">
        <v>1</v>
      </c>
      <c r="F676" s="112">
        <v>10</v>
      </c>
      <c r="G676" s="113"/>
      <c r="H676" s="159"/>
      <c r="I676" s="113"/>
      <c r="J676" s="112">
        <v>10</v>
      </c>
      <c r="K676" s="112">
        <v>10</v>
      </c>
      <c r="L676" s="113"/>
      <c r="M676" s="116">
        <v>3.7</v>
      </c>
      <c r="N676" s="117" t="s">
        <v>88</v>
      </c>
    </row>
    <row r="677" spans="1:14" x14ac:dyDescent="0.2">
      <c r="A677" s="110">
        <v>238</v>
      </c>
      <c r="B677" s="111" t="s">
        <v>735</v>
      </c>
      <c r="C677" s="196">
        <v>100000</v>
      </c>
      <c r="D677" s="112">
        <v>100</v>
      </c>
      <c r="E677" s="113">
        <v>0.1</v>
      </c>
      <c r="F677" s="112">
        <v>0.2</v>
      </c>
      <c r="G677" s="113">
        <v>0.16</v>
      </c>
      <c r="H677" s="113"/>
      <c r="I677" s="115">
        <v>0.1</v>
      </c>
      <c r="J677" s="142">
        <v>9</v>
      </c>
      <c r="K677" s="112">
        <v>0.4</v>
      </c>
      <c r="L677" s="113">
        <v>84</v>
      </c>
      <c r="M677" s="116">
        <v>14.8</v>
      </c>
      <c r="N677" s="117" t="s">
        <v>88</v>
      </c>
    </row>
    <row r="678" spans="1:14" x14ac:dyDescent="0.2">
      <c r="A678" s="110">
        <v>239</v>
      </c>
      <c r="B678" s="111" t="s">
        <v>736</v>
      </c>
      <c r="C678" s="196"/>
      <c r="D678" s="112"/>
      <c r="E678" s="162">
        <v>1</v>
      </c>
      <c r="F678" s="112">
        <v>0.03</v>
      </c>
      <c r="G678" s="119">
        <v>0.03</v>
      </c>
      <c r="I678" s="113">
        <v>0.49</v>
      </c>
      <c r="J678" s="112">
        <v>0.1</v>
      </c>
      <c r="K678" s="112">
        <v>0.4</v>
      </c>
      <c r="L678" s="113">
        <v>0.94</v>
      </c>
      <c r="M678" s="131">
        <v>1600</v>
      </c>
      <c r="N678" s="117" t="s">
        <v>30</v>
      </c>
    </row>
    <row r="679" spans="1:14" x14ac:dyDescent="0.2">
      <c r="A679" s="110">
        <v>240</v>
      </c>
      <c r="B679" s="111" t="s">
        <v>737</v>
      </c>
      <c r="C679" s="196">
        <v>10000</v>
      </c>
      <c r="D679" s="112">
        <v>10</v>
      </c>
      <c r="E679" s="173">
        <v>1</v>
      </c>
      <c r="F679" s="112">
        <v>0.01</v>
      </c>
      <c r="G679" s="113"/>
      <c r="I679" s="113"/>
      <c r="J679" s="112">
        <v>0.1</v>
      </c>
      <c r="K679" s="112">
        <v>0.05</v>
      </c>
      <c r="L679" s="113"/>
      <c r="M679" s="131">
        <v>1600</v>
      </c>
      <c r="N679" s="117" t="s">
        <v>30</v>
      </c>
    </row>
    <row r="680" spans="1:14" x14ac:dyDescent="0.2">
      <c r="A680" s="110">
        <v>241</v>
      </c>
      <c r="B680" s="111" t="s">
        <v>738</v>
      </c>
      <c r="C680" s="196">
        <v>1000000</v>
      </c>
      <c r="D680" s="112">
        <v>100</v>
      </c>
      <c r="E680" s="113">
        <v>10</v>
      </c>
      <c r="F680" s="112">
        <v>100</v>
      </c>
      <c r="G680" s="114">
        <v>1.3</v>
      </c>
      <c r="I680" s="115">
        <v>10</v>
      </c>
      <c r="J680" s="112">
        <v>100</v>
      </c>
      <c r="K680" s="112">
        <v>100</v>
      </c>
      <c r="L680" s="113">
        <v>340000</v>
      </c>
      <c r="M680" s="116">
        <v>42.2</v>
      </c>
      <c r="N680" s="117" t="s">
        <v>90</v>
      </c>
    </row>
    <row r="681" spans="1:14" x14ac:dyDescent="0.2">
      <c r="A681" s="110">
        <v>242</v>
      </c>
      <c r="B681" s="111" t="s">
        <v>739</v>
      </c>
      <c r="C681" s="196">
        <v>100000</v>
      </c>
      <c r="D681" s="112">
        <v>10</v>
      </c>
      <c r="E681" s="162">
        <v>1</v>
      </c>
      <c r="F681" s="112">
        <v>7.0000000000000007E-2</v>
      </c>
      <c r="G681" s="113">
        <v>0.12</v>
      </c>
      <c r="I681" s="113">
        <v>0.44</v>
      </c>
      <c r="J681" s="142">
        <v>8</v>
      </c>
      <c r="K681" s="112">
        <v>0.7</v>
      </c>
      <c r="L681" s="114">
        <v>3.8</v>
      </c>
      <c r="M681" s="116">
        <v>5.8</v>
      </c>
      <c r="N681" s="117" t="s">
        <v>30</v>
      </c>
    </row>
    <row r="682" spans="1:14" ht="19.5" customHeight="1" x14ac:dyDescent="0.2">
      <c r="A682" s="110"/>
      <c r="B682" s="122" t="s">
        <v>740</v>
      </c>
      <c r="C682" s="176">
        <v>1000000</v>
      </c>
      <c r="D682" s="123">
        <v>100</v>
      </c>
      <c r="E682" s="162"/>
      <c r="F682" s="112"/>
      <c r="G682" s="113"/>
      <c r="H682" s="113"/>
      <c r="I682" s="113"/>
      <c r="J682" s="142"/>
      <c r="K682" s="112"/>
      <c r="L682" s="114"/>
      <c r="M682" s="129">
        <v>2.9</v>
      </c>
      <c r="N682" s="127" t="s">
        <v>99</v>
      </c>
    </row>
    <row r="683" spans="1:14" ht="15" customHeight="1" x14ac:dyDescent="0.2">
      <c r="A683" s="110"/>
      <c r="B683" s="122" t="s">
        <v>741</v>
      </c>
      <c r="C683" s="176">
        <v>10000</v>
      </c>
      <c r="D683" s="123">
        <v>10</v>
      </c>
      <c r="E683" s="162"/>
      <c r="F683" s="112"/>
      <c r="G683" s="113"/>
      <c r="H683" s="113"/>
      <c r="I683" s="113"/>
      <c r="J683" s="142"/>
      <c r="K683" s="112"/>
      <c r="L683" s="114"/>
      <c r="M683" s="129">
        <v>10</v>
      </c>
      <c r="N683" s="127" t="s">
        <v>88</v>
      </c>
    </row>
    <row r="684" spans="1:14" ht="15" customHeight="1" x14ac:dyDescent="0.2">
      <c r="A684" s="110"/>
      <c r="B684" s="122" t="s">
        <v>742</v>
      </c>
      <c r="C684" s="176">
        <v>100000</v>
      </c>
      <c r="D684" s="123">
        <v>100</v>
      </c>
      <c r="E684" s="162"/>
      <c r="F684" s="112"/>
      <c r="G684" s="113"/>
      <c r="H684" s="113"/>
      <c r="I684" s="113"/>
      <c r="J684" s="142"/>
      <c r="K684" s="112"/>
      <c r="L684" s="114"/>
      <c r="M684" s="129">
        <v>2.9</v>
      </c>
      <c r="N684" s="127" t="s">
        <v>99</v>
      </c>
    </row>
    <row r="685" spans="1:14" ht="15" customHeight="1" x14ac:dyDescent="0.2">
      <c r="A685" s="110"/>
      <c r="B685" s="122" t="s">
        <v>743</v>
      </c>
      <c r="C685" s="202">
        <v>1000</v>
      </c>
      <c r="D685" s="180">
        <v>0.1</v>
      </c>
      <c r="E685" s="173">
        <v>1</v>
      </c>
      <c r="F685" s="112"/>
      <c r="G685" s="113"/>
      <c r="H685" s="113"/>
      <c r="I685" s="113"/>
      <c r="J685" s="142"/>
      <c r="K685" s="112"/>
      <c r="L685" s="114"/>
      <c r="M685" s="116">
        <v>21.8</v>
      </c>
      <c r="N685" s="117" t="s">
        <v>30</v>
      </c>
    </row>
    <row r="686" spans="1:14" ht="14.25" customHeight="1" x14ac:dyDescent="0.2">
      <c r="A686" s="110">
        <v>243</v>
      </c>
      <c r="B686" s="168" t="s">
        <v>744</v>
      </c>
      <c r="C686" s="198"/>
      <c r="D686" s="159"/>
      <c r="E686" s="173">
        <v>1</v>
      </c>
      <c r="F686" s="112">
        <v>7.0000000000000001E-3</v>
      </c>
      <c r="G686" s="113"/>
      <c r="I686" s="113"/>
      <c r="J686" s="112">
        <v>0.3</v>
      </c>
      <c r="K686" s="112">
        <v>0.03</v>
      </c>
      <c r="L686" s="113"/>
      <c r="M686" s="120">
        <v>21.8</v>
      </c>
      <c r="N686" s="117" t="s">
        <v>30</v>
      </c>
    </row>
    <row r="687" spans="1:14" x14ac:dyDescent="0.2">
      <c r="A687" s="110">
        <v>244</v>
      </c>
      <c r="B687" s="168" t="s">
        <v>745</v>
      </c>
      <c r="C687" s="196">
        <v>1000000</v>
      </c>
      <c r="D687" s="112">
        <v>10</v>
      </c>
      <c r="E687" s="162">
        <v>1</v>
      </c>
      <c r="F687" s="112">
        <v>10</v>
      </c>
      <c r="G687" s="113">
        <v>0.24</v>
      </c>
      <c r="I687" s="140">
        <v>1</v>
      </c>
      <c r="J687" s="112">
        <v>10</v>
      </c>
      <c r="K687" s="112">
        <v>10</v>
      </c>
      <c r="L687" s="113">
        <v>7300</v>
      </c>
      <c r="M687" s="116">
        <v>6.1</v>
      </c>
      <c r="N687" s="117" t="s">
        <v>99</v>
      </c>
    </row>
    <row r="688" spans="1:14" ht="22.5" customHeight="1" x14ac:dyDescent="0.2">
      <c r="A688" s="110"/>
      <c r="B688" s="168" t="s">
        <v>746</v>
      </c>
      <c r="C688" s="196"/>
      <c r="D688" s="112"/>
      <c r="E688" s="162"/>
      <c r="F688" s="112"/>
      <c r="G688" s="113">
        <v>32</v>
      </c>
      <c r="H688" s="113"/>
      <c r="I688" s="115">
        <v>100</v>
      </c>
      <c r="J688" s="112"/>
      <c r="K688" s="112"/>
      <c r="L688" s="113">
        <v>11000000</v>
      </c>
      <c r="M688" s="116">
        <v>31</v>
      </c>
      <c r="N688" s="117" t="s">
        <v>90</v>
      </c>
    </row>
    <row r="689" spans="1:14" ht="13.5" customHeight="1" x14ac:dyDescent="0.2">
      <c r="A689" s="110">
        <v>245</v>
      </c>
      <c r="B689" s="168" t="s">
        <v>747</v>
      </c>
      <c r="C689" s="196">
        <v>10000000</v>
      </c>
      <c r="D689" s="112">
        <v>1000</v>
      </c>
      <c r="E689" s="161">
        <v>10</v>
      </c>
      <c r="F689" s="112">
        <v>1000</v>
      </c>
      <c r="G689" s="113"/>
      <c r="H689" s="113"/>
      <c r="I689" s="113"/>
      <c r="J689" s="112">
        <v>1000</v>
      </c>
      <c r="K689" s="112">
        <v>1000</v>
      </c>
      <c r="L689" s="113"/>
      <c r="M689" s="116">
        <v>31</v>
      </c>
      <c r="N689" s="117" t="s">
        <v>90</v>
      </c>
    </row>
    <row r="690" spans="1:14" x14ac:dyDescent="0.2">
      <c r="A690" s="110">
        <v>246</v>
      </c>
      <c r="B690" s="168" t="s">
        <v>748</v>
      </c>
      <c r="C690" s="196">
        <v>10000</v>
      </c>
      <c r="D690" s="112">
        <v>10</v>
      </c>
      <c r="E690" s="113">
        <v>0.1</v>
      </c>
      <c r="F690" s="112">
        <v>0.2</v>
      </c>
      <c r="G690" s="113">
        <v>0.15</v>
      </c>
      <c r="H690" s="113"/>
      <c r="I690" s="115">
        <v>0.1</v>
      </c>
      <c r="J690" s="142">
        <v>7</v>
      </c>
      <c r="K690" s="112">
        <v>0.3</v>
      </c>
      <c r="L690" s="113">
        <v>64</v>
      </c>
      <c r="M690" s="116">
        <v>18.7</v>
      </c>
      <c r="N690" s="117" t="s">
        <v>88</v>
      </c>
    </row>
    <row r="691" spans="1:14" x14ac:dyDescent="0.2">
      <c r="A691" s="110">
        <v>247</v>
      </c>
      <c r="B691" s="168" t="s">
        <v>749</v>
      </c>
      <c r="C691" s="196">
        <v>10000</v>
      </c>
      <c r="D691" s="142">
        <v>1</v>
      </c>
      <c r="E691" s="113">
        <v>0.1</v>
      </c>
      <c r="F691" s="112">
        <v>0.1</v>
      </c>
      <c r="G691" s="113">
        <v>7.2999999999999995E-2</v>
      </c>
      <c r="I691" s="115">
        <v>0.1</v>
      </c>
      <c r="J691" s="142">
        <v>1</v>
      </c>
      <c r="K691" s="112">
        <v>0.4</v>
      </c>
      <c r="L691" s="114">
        <v>2.6</v>
      </c>
      <c r="M691" s="116">
        <v>1.9</v>
      </c>
      <c r="N691" s="117" t="s">
        <v>30</v>
      </c>
    </row>
    <row r="692" spans="1:14" x14ac:dyDescent="0.2">
      <c r="A692" s="110">
        <v>248</v>
      </c>
      <c r="B692" s="168" t="s">
        <v>750</v>
      </c>
      <c r="C692" s="196">
        <v>1000</v>
      </c>
      <c r="D692" s="142">
        <v>1</v>
      </c>
      <c r="E692" s="113">
        <v>0.1</v>
      </c>
      <c r="F692" s="112">
        <v>0.02</v>
      </c>
      <c r="G692" s="119">
        <v>0.02</v>
      </c>
      <c r="I692" s="113">
        <v>0.12</v>
      </c>
      <c r="J692" s="142">
        <v>1</v>
      </c>
      <c r="K692" s="112">
        <v>0.1</v>
      </c>
      <c r="L692" s="113">
        <v>0.94</v>
      </c>
      <c r="M692" s="131">
        <v>7900</v>
      </c>
      <c r="N692" s="117" t="s">
        <v>30</v>
      </c>
    </row>
    <row r="693" spans="1:14" ht="12.75" customHeight="1" x14ac:dyDescent="0.2">
      <c r="A693" s="110">
        <v>249</v>
      </c>
      <c r="B693" s="168" t="s">
        <v>751</v>
      </c>
      <c r="C693" s="196">
        <v>10000</v>
      </c>
      <c r="D693" s="142">
        <v>1</v>
      </c>
      <c r="E693" s="113">
        <v>0.1</v>
      </c>
      <c r="F693" s="112">
        <v>0.05</v>
      </c>
      <c r="G693" s="119">
        <v>0.05</v>
      </c>
      <c r="I693" s="115">
        <v>0.1</v>
      </c>
      <c r="J693" s="142">
        <v>1</v>
      </c>
      <c r="K693" s="112">
        <v>0.3</v>
      </c>
      <c r="L693" s="114">
        <v>2.7</v>
      </c>
      <c r="M693" s="131">
        <v>75000</v>
      </c>
      <c r="N693" s="117" t="s">
        <v>30</v>
      </c>
    </row>
    <row r="694" spans="1:14" x14ac:dyDescent="0.2">
      <c r="A694" s="110">
        <v>250</v>
      </c>
      <c r="B694" s="168" t="s">
        <v>752</v>
      </c>
      <c r="C694" s="196">
        <v>10000000</v>
      </c>
      <c r="D694" s="112">
        <v>1000</v>
      </c>
      <c r="E694" s="113">
        <v>100</v>
      </c>
      <c r="F694" s="112">
        <v>1000</v>
      </c>
      <c r="G694" s="113">
        <v>43</v>
      </c>
      <c r="I694" s="115">
        <v>100</v>
      </c>
      <c r="J694" s="112">
        <v>1000</v>
      </c>
      <c r="K694" s="112">
        <v>1000</v>
      </c>
      <c r="L694" s="113">
        <v>310000</v>
      </c>
      <c r="M694" s="116">
        <v>25.5</v>
      </c>
      <c r="N694" s="117" t="s">
        <v>99</v>
      </c>
    </row>
    <row r="695" spans="1:14" x14ac:dyDescent="0.2">
      <c r="A695" s="110">
        <v>251</v>
      </c>
      <c r="B695" s="168" t="s">
        <v>753</v>
      </c>
      <c r="C695" s="176">
        <v>10000</v>
      </c>
      <c r="D695" s="123">
        <v>10</v>
      </c>
      <c r="E695" s="113">
        <v>0.1</v>
      </c>
      <c r="F695" s="112">
        <v>0.03</v>
      </c>
      <c r="G695" s="119">
        <v>0.03</v>
      </c>
      <c r="I695" s="113">
        <v>0.14000000000000001</v>
      </c>
      <c r="J695" s="142">
        <v>1</v>
      </c>
      <c r="K695" s="112">
        <v>0.3</v>
      </c>
      <c r="L695" s="114">
        <v>1.2</v>
      </c>
      <c r="M695" s="131">
        <v>14000000000</v>
      </c>
      <c r="N695" s="117" t="s">
        <v>30</v>
      </c>
    </row>
    <row r="696" spans="1:14" x14ac:dyDescent="0.2">
      <c r="A696" s="110">
        <v>252</v>
      </c>
      <c r="B696" s="168" t="s">
        <v>754</v>
      </c>
      <c r="C696" s="196">
        <v>1000</v>
      </c>
      <c r="D696" s="142">
        <v>1</v>
      </c>
      <c r="E696" s="181">
        <v>0.1</v>
      </c>
      <c r="F696" s="112">
        <v>0.02</v>
      </c>
      <c r="G696" s="113"/>
      <c r="I696" s="113"/>
      <c r="J696" s="142">
        <v>1</v>
      </c>
      <c r="K696" s="112">
        <v>0.1</v>
      </c>
      <c r="L696" s="113"/>
      <c r="M696" s="131">
        <v>14000000000</v>
      </c>
      <c r="N696" s="117" t="s">
        <v>30</v>
      </c>
    </row>
    <row r="697" spans="1:14" x14ac:dyDescent="0.2">
      <c r="A697" s="110">
        <v>253</v>
      </c>
      <c r="B697" s="168" t="s">
        <v>755</v>
      </c>
      <c r="C697" s="196">
        <v>100000</v>
      </c>
      <c r="D697" s="112">
        <v>1000</v>
      </c>
      <c r="E697" s="113">
        <v>100</v>
      </c>
      <c r="F697" s="112">
        <v>10</v>
      </c>
      <c r="G697" s="113">
        <v>12</v>
      </c>
      <c r="I697" s="115">
        <v>100</v>
      </c>
      <c r="J697" s="112">
        <v>500</v>
      </c>
      <c r="K697" s="112">
        <v>10</v>
      </c>
      <c r="L697" s="113">
        <v>3800</v>
      </c>
      <c r="M697" s="116">
        <v>24.1</v>
      </c>
      <c r="N697" s="117" t="s">
        <v>88</v>
      </c>
    </row>
    <row r="698" spans="1:14" ht="21" customHeight="1" x14ac:dyDescent="0.2">
      <c r="A698" s="110"/>
      <c r="B698" s="122" t="s">
        <v>756</v>
      </c>
      <c r="C698" s="176">
        <v>1000000</v>
      </c>
      <c r="D698" s="123">
        <v>1000</v>
      </c>
      <c r="E698" s="113"/>
      <c r="F698" s="112"/>
      <c r="G698" s="113"/>
      <c r="H698" s="114"/>
      <c r="I698" s="113"/>
      <c r="J698" s="112"/>
      <c r="K698" s="112"/>
      <c r="L698" s="113"/>
      <c r="M698" s="129">
        <v>38.299999999999997</v>
      </c>
      <c r="N698" s="127" t="s">
        <v>90</v>
      </c>
    </row>
    <row r="699" spans="1:14" x14ac:dyDescent="0.2">
      <c r="A699" s="110"/>
      <c r="B699" s="122" t="s">
        <v>757</v>
      </c>
      <c r="C699" s="176">
        <v>1000000</v>
      </c>
      <c r="D699" s="123">
        <v>10</v>
      </c>
      <c r="E699" s="113"/>
      <c r="F699" s="112"/>
      <c r="G699" s="113"/>
      <c r="H699" s="114"/>
      <c r="I699" s="113"/>
      <c r="J699" s="112"/>
      <c r="K699" s="112"/>
      <c r="L699" s="113"/>
      <c r="M699" s="129">
        <v>22</v>
      </c>
      <c r="N699" s="127" t="s">
        <v>99</v>
      </c>
    </row>
    <row r="700" spans="1:14" ht="15" customHeight="1" x14ac:dyDescent="0.2">
      <c r="A700" s="110">
        <v>254</v>
      </c>
      <c r="B700" s="168" t="s">
        <v>758</v>
      </c>
      <c r="C700" s="196">
        <v>1000000</v>
      </c>
      <c r="D700" s="112">
        <v>10</v>
      </c>
      <c r="E700" s="160">
        <v>1</v>
      </c>
      <c r="F700" s="142">
        <v>6</v>
      </c>
      <c r="G700" s="113">
        <v>0.35</v>
      </c>
      <c r="H700" s="113">
        <v>0.1</v>
      </c>
      <c r="I700" s="115">
        <v>10</v>
      </c>
      <c r="J700" s="112">
        <v>10</v>
      </c>
      <c r="K700" s="112">
        <v>10</v>
      </c>
      <c r="L700" s="113">
        <v>150</v>
      </c>
      <c r="M700" s="116">
        <v>17.399999999999999</v>
      </c>
      <c r="N700" s="117" t="s">
        <v>88</v>
      </c>
    </row>
    <row r="701" spans="1:14" x14ac:dyDescent="0.2">
      <c r="A701" s="110">
        <v>255</v>
      </c>
      <c r="B701" s="168" t="s">
        <v>759</v>
      </c>
      <c r="C701" s="196">
        <v>1000</v>
      </c>
      <c r="D701" s="142">
        <v>1</v>
      </c>
      <c r="E701" s="161">
        <v>0.01</v>
      </c>
      <c r="F701" s="112">
        <v>7.0000000000000001E-3</v>
      </c>
      <c r="G701" s="113">
        <v>3.5000000000000001E-3</v>
      </c>
      <c r="I701" s="113">
        <v>1.2999999999999999E-2</v>
      </c>
      <c r="J701" s="112">
        <v>0.08</v>
      </c>
      <c r="K701" s="112">
        <v>0.2</v>
      </c>
      <c r="L701" s="113">
        <v>0.11</v>
      </c>
      <c r="M701" s="131">
        <v>33000</v>
      </c>
      <c r="N701" s="117" t="s">
        <v>30</v>
      </c>
    </row>
    <row r="702" spans="1:14" x14ac:dyDescent="0.2">
      <c r="A702" s="110"/>
      <c r="B702" s="122" t="s">
        <v>760</v>
      </c>
      <c r="C702" s="176">
        <v>1000000</v>
      </c>
      <c r="D702" s="123">
        <v>10</v>
      </c>
      <c r="E702" s="113"/>
      <c r="F702" s="112"/>
      <c r="G702" s="113"/>
      <c r="H702" s="113"/>
      <c r="I702" s="113"/>
      <c r="J702" s="112"/>
      <c r="K702" s="112"/>
      <c r="L702" s="113"/>
      <c r="M702" s="167">
        <v>1.31</v>
      </c>
      <c r="N702" s="127" t="s">
        <v>88</v>
      </c>
    </row>
    <row r="703" spans="1:14" x14ac:dyDescent="0.2">
      <c r="A703" s="110">
        <v>256</v>
      </c>
      <c r="B703" s="111" t="s">
        <v>761</v>
      </c>
      <c r="C703" s="196">
        <v>10000000</v>
      </c>
      <c r="D703" s="112">
        <v>100</v>
      </c>
      <c r="E703" s="113">
        <v>10</v>
      </c>
      <c r="F703" s="112">
        <v>20</v>
      </c>
      <c r="G703" s="114">
        <v>1.2</v>
      </c>
      <c r="H703" s="113">
        <v>0.4</v>
      </c>
      <c r="I703" s="115">
        <v>10</v>
      </c>
      <c r="J703" s="112">
        <v>50</v>
      </c>
      <c r="K703" s="112">
        <v>60</v>
      </c>
      <c r="L703" s="113">
        <v>350</v>
      </c>
      <c r="M703" s="116">
        <v>27</v>
      </c>
      <c r="N703" s="117" t="s">
        <v>88</v>
      </c>
    </row>
    <row r="704" spans="1:14" x14ac:dyDescent="0.2">
      <c r="A704" s="110"/>
      <c r="B704" s="122" t="s">
        <v>762</v>
      </c>
      <c r="C704" s="176">
        <v>1000000</v>
      </c>
      <c r="D704" s="123">
        <v>10</v>
      </c>
      <c r="E704" s="113"/>
      <c r="F704" s="112"/>
      <c r="G704" s="113"/>
      <c r="H704" s="113"/>
      <c r="I704" s="113"/>
      <c r="J704" s="112"/>
      <c r="K704" s="112"/>
      <c r="L704" s="113"/>
      <c r="M704" s="129">
        <v>6.7</v>
      </c>
      <c r="N704" s="127" t="s">
        <v>99</v>
      </c>
    </row>
    <row r="705" spans="1:14" ht="22.5" customHeight="1" x14ac:dyDescent="0.2">
      <c r="A705" s="110">
        <v>257</v>
      </c>
      <c r="B705" s="111" t="s">
        <v>763</v>
      </c>
      <c r="C705" s="196">
        <v>100000</v>
      </c>
      <c r="D705" s="112">
        <v>10</v>
      </c>
      <c r="E705" s="113">
        <v>0.1</v>
      </c>
      <c r="F705" s="112">
        <v>0.3</v>
      </c>
      <c r="G705" s="113">
        <v>0.21</v>
      </c>
      <c r="I705" s="115">
        <v>0.1</v>
      </c>
      <c r="J705" s="112">
        <v>10</v>
      </c>
      <c r="K705" s="112">
        <v>0.9</v>
      </c>
      <c r="L705" s="113">
        <v>76</v>
      </c>
      <c r="M705" s="116">
        <v>20.8</v>
      </c>
      <c r="N705" s="117" t="s">
        <v>88</v>
      </c>
    </row>
    <row r="706" spans="1:14" x14ac:dyDescent="0.2">
      <c r="A706" s="110">
        <v>258</v>
      </c>
      <c r="B706" s="111" t="s">
        <v>764</v>
      </c>
      <c r="C706" s="196">
        <v>10000000</v>
      </c>
      <c r="D706" s="112">
        <v>100</v>
      </c>
      <c r="E706" s="113">
        <v>10</v>
      </c>
      <c r="F706" s="112">
        <v>100</v>
      </c>
      <c r="G706" s="114">
        <v>6.1</v>
      </c>
      <c r="I706" s="115">
        <v>10</v>
      </c>
      <c r="J706" s="112">
        <v>100</v>
      </c>
      <c r="K706" s="112">
        <v>100</v>
      </c>
      <c r="L706" s="113">
        <v>10000</v>
      </c>
      <c r="M706" s="116">
        <v>4.2</v>
      </c>
      <c r="N706" s="117" t="s">
        <v>88</v>
      </c>
    </row>
    <row r="707" spans="1:14" x14ac:dyDescent="0.2">
      <c r="A707" s="110">
        <v>259</v>
      </c>
      <c r="B707" s="111" t="s">
        <v>765</v>
      </c>
      <c r="C707" s="201">
        <v>10000</v>
      </c>
      <c r="D707" s="178">
        <v>10</v>
      </c>
      <c r="E707" s="113">
        <v>0.1</v>
      </c>
      <c r="F707" s="112">
        <v>0.06</v>
      </c>
      <c r="G707" s="113">
        <v>4.4999999999999998E-2</v>
      </c>
      <c r="I707" s="115">
        <v>0.1</v>
      </c>
      <c r="J707" s="142">
        <v>1</v>
      </c>
      <c r="K707" s="112">
        <v>0.8</v>
      </c>
      <c r="L707" s="114">
        <v>1.4</v>
      </c>
      <c r="M707" s="120">
        <v>68.900000000000006</v>
      </c>
      <c r="N707" s="117" t="s">
        <v>30</v>
      </c>
    </row>
    <row r="708" spans="1:14" x14ac:dyDescent="0.2">
      <c r="A708" s="110">
        <v>260</v>
      </c>
      <c r="B708" s="111" t="s">
        <v>766</v>
      </c>
      <c r="C708" s="196">
        <v>1000</v>
      </c>
      <c r="D708" s="142">
        <v>1</v>
      </c>
      <c r="E708" s="181">
        <v>0.1</v>
      </c>
      <c r="F708" s="112">
        <v>0.04</v>
      </c>
      <c r="G708" s="113"/>
      <c r="I708" s="113"/>
      <c r="J708" s="142">
        <v>1</v>
      </c>
      <c r="K708" s="112">
        <v>0.3</v>
      </c>
      <c r="L708" s="113"/>
      <c r="M708" s="116">
        <v>68.900000000000006</v>
      </c>
      <c r="N708" s="117" t="s">
        <v>30</v>
      </c>
    </row>
    <row r="709" spans="1:14" x14ac:dyDescent="0.2">
      <c r="A709" s="110">
        <v>261</v>
      </c>
      <c r="B709" s="111" t="s">
        <v>767</v>
      </c>
      <c r="C709" s="196">
        <v>10000</v>
      </c>
      <c r="D709" s="112">
        <v>10</v>
      </c>
      <c r="E709" s="162">
        <v>1</v>
      </c>
      <c r="F709" s="112">
        <v>0.4</v>
      </c>
      <c r="G709" s="113">
        <v>0.32</v>
      </c>
      <c r="I709" s="114">
        <v>1.2</v>
      </c>
      <c r="J709" s="142">
        <v>2</v>
      </c>
      <c r="K709" s="142">
        <v>3</v>
      </c>
      <c r="L709" s="113">
        <v>9.6999999999999993</v>
      </c>
      <c r="M709" s="131">
        <v>160000</v>
      </c>
      <c r="N709" s="117" t="s">
        <v>30</v>
      </c>
    </row>
    <row r="710" spans="1:14" x14ac:dyDescent="0.2">
      <c r="A710" s="110">
        <v>262</v>
      </c>
      <c r="B710" s="111" t="s">
        <v>768</v>
      </c>
      <c r="C710" s="196">
        <v>10000</v>
      </c>
      <c r="D710" s="112">
        <v>10</v>
      </c>
      <c r="E710" s="162">
        <v>1</v>
      </c>
      <c r="F710" s="112">
        <v>0.5</v>
      </c>
      <c r="G710" s="113">
        <v>0.36</v>
      </c>
      <c r="I710" s="114">
        <v>1.4</v>
      </c>
      <c r="J710" s="142">
        <v>9</v>
      </c>
      <c r="K710" s="142">
        <v>2</v>
      </c>
      <c r="L710" s="113">
        <v>11</v>
      </c>
      <c r="M710" s="131">
        <v>250000</v>
      </c>
      <c r="N710" s="117" t="s">
        <v>30</v>
      </c>
    </row>
    <row r="711" spans="1:14" x14ac:dyDescent="0.2">
      <c r="A711" s="110">
        <v>263</v>
      </c>
      <c r="B711" s="111" t="s">
        <v>769</v>
      </c>
      <c r="C711" s="196">
        <v>10000</v>
      </c>
      <c r="D711" s="112">
        <v>10</v>
      </c>
      <c r="E711" s="162">
        <v>1</v>
      </c>
      <c r="F711" s="112">
        <v>0.5</v>
      </c>
      <c r="G711" s="113">
        <v>0.34</v>
      </c>
      <c r="I711" s="114">
        <v>1.3</v>
      </c>
      <c r="J711" s="142">
        <v>3</v>
      </c>
      <c r="K711" s="112">
        <v>0.8</v>
      </c>
      <c r="L711" s="113">
        <v>10</v>
      </c>
      <c r="M711" s="131">
        <v>700000000</v>
      </c>
      <c r="N711" s="117" t="s">
        <v>30</v>
      </c>
    </row>
    <row r="712" spans="1:14" x14ac:dyDescent="0.2">
      <c r="A712" s="110">
        <v>264</v>
      </c>
      <c r="B712" s="111" t="s">
        <v>770</v>
      </c>
      <c r="C712" s="196">
        <v>10000</v>
      </c>
      <c r="D712" s="112">
        <v>10</v>
      </c>
      <c r="E712" s="162">
        <v>1</v>
      </c>
      <c r="F712" s="112">
        <v>0.5</v>
      </c>
      <c r="G712" s="113">
        <v>0.39</v>
      </c>
      <c r="I712" s="114">
        <v>1.5</v>
      </c>
      <c r="J712" s="112">
        <v>10</v>
      </c>
      <c r="K712" s="142">
        <v>3</v>
      </c>
      <c r="L712" s="113">
        <v>12</v>
      </c>
      <c r="M712" s="131">
        <v>23000000</v>
      </c>
      <c r="N712" s="117" t="s">
        <v>30</v>
      </c>
    </row>
    <row r="713" spans="1:14" x14ac:dyDescent="0.2">
      <c r="A713" s="110">
        <v>265</v>
      </c>
      <c r="B713" s="111" t="s">
        <v>771</v>
      </c>
      <c r="C713" s="196">
        <v>1000000</v>
      </c>
      <c r="D713" s="112">
        <v>100</v>
      </c>
      <c r="E713" s="113">
        <v>10</v>
      </c>
      <c r="F713" s="112">
        <v>100</v>
      </c>
      <c r="G713" s="114">
        <v>2.6</v>
      </c>
      <c r="I713" s="115">
        <v>10</v>
      </c>
      <c r="J713" s="112">
        <v>100</v>
      </c>
      <c r="K713" s="112">
        <v>100</v>
      </c>
      <c r="L713" s="113">
        <v>2900</v>
      </c>
      <c r="M713" s="116">
        <v>6.8</v>
      </c>
      <c r="N713" s="117" t="s">
        <v>88</v>
      </c>
    </row>
    <row r="714" spans="1:14" x14ac:dyDescent="0.2">
      <c r="A714" s="110">
        <v>266</v>
      </c>
      <c r="B714" s="111" t="s">
        <v>772</v>
      </c>
      <c r="C714" s="196">
        <v>10000</v>
      </c>
      <c r="D714" s="112">
        <v>10</v>
      </c>
      <c r="E714" s="162">
        <v>1</v>
      </c>
      <c r="F714" s="112">
        <v>0.6</v>
      </c>
      <c r="G714" s="113">
        <v>0.43</v>
      </c>
      <c r="I714" s="114">
        <v>1.6</v>
      </c>
      <c r="J714" s="112">
        <v>10</v>
      </c>
      <c r="K714" s="142">
        <v>2</v>
      </c>
      <c r="L714" s="113">
        <v>13</v>
      </c>
      <c r="M714" s="131">
        <v>4400000000</v>
      </c>
      <c r="N714" s="117" t="s">
        <v>30</v>
      </c>
    </row>
    <row r="715" spans="1:14" x14ac:dyDescent="0.2">
      <c r="A715" s="110">
        <v>267</v>
      </c>
      <c r="B715" s="111" t="s">
        <v>773</v>
      </c>
      <c r="C715" s="196">
        <v>1000</v>
      </c>
      <c r="D715" s="142">
        <v>1</v>
      </c>
      <c r="E715" s="173">
        <v>1</v>
      </c>
      <c r="F715" s="112">
        <v>8.9999999999999993E-3</v>
      </c>
      <c r="G715" s="113"/>
      <c r="I715" s="114"/>
      <c r="J715" s="112">
        <v>0.1</v>
      </c>
      <c r="K715" s="118">
        <v>0.04</v>
      </c>
      <c r="L715" s="113"/>
      <c r="M715" s="131">
        <v>4400000000</v>
      </c>
      <c r="N715" s="117" t="s">
        <v>30</v>
      </c>
    </row>
    <row r="716" spans="1:14" x14ac:dyDescent="0.2">
      <c r="A716" s="110">
        <v>268</v>
      </c>
      <c r="B716" s="111" t="s">
        <v>774</v>
      </c>
      <c r="C716" s="196">
        <v>1000000</v>
      </c>
      <c r="D716" s="112">
        <v>100</v>
      </c>
      <c r="E716" s="113">
        <v>100</v>
      </c>
      <c r="F716" s="112">
        <v>100</v>
      </c>
      <c r="G716" s="114">
        <v>9.3000000000000007</v>
      </c>
      <c r="I716" s="115">
        <v>100</v>
      </c>
      <c r="J716" s="112">
        <v>100</v>
      </c>
      <c r="K716" s="112">
        <v>100</v>
      </c>
      <c r="L716" s="113">
        <v>4300000</v>
      </c>
      <c r="M716" s="116">
        <v>23.5</v>
      </c>
      <c r="N716" s="117" t="s">
        <v>90</v>
      </c>
    </row>
    <row r="717" spans="1:14" x14ac:dyDescent="0.2">
      <c r="A717" s="110">
        <v>269</v>
      </c>
      <c r="B717" s="111" t="s">
        <v>775</v>
      </c>
      <c r="C717" s="196">
        <v>10000000</v>
      </c>
      <c r="D717" s="112">
        <v>1000</v>
      </c>
      <c r="E717" s="113">
        <v>10</v>
      </c>
      <c r="F717" s="112">
        <v>1000</v>
      </c>
      <c r="G717" s="113">
        <v>0.68</v>
      </c>
      <c r="I717" s="115">
        <v>10</v>
      </c>
      <c r="J717" s="112">
        <v>1000</v>
      </c>
      <c r="K717" s="112">
        <v>1000</v>
      </c>
      <c r="L717" s="113">
        <v>8900</v>
      </c>
      <c r="M717" s="116">
        <v>14.1</v>
      </c>
      <c r="N717" s="117" t="s">
        <v>99</v>
      </c>
    </row>
    <row r="718" spans="1:14" x14ac:dyDescent="0.2">
      <c r="A718" s="110">
        <v>270</v>
      </c>
      <c r="B718" s="111" t="s">
        <v>776</v>
      </c>
      <c r="C718" s="196">
        <v>1000000</v>
      </c>
      <c r="D718" s="112">
        <v>10</v>
      </c>
      <c r="E718" s="159"/>
      <c r="F718" s="159"/>
      <c r="G718" s="113">
        <v>0.68</v>
      </c>
      <c r="H718" s="113"/>
      <c r="I718" s="113"/>
      <c r="J718" s="159"/>
      <c r="K718" s="159"/>
      <c r="L718" s="113"/>
      <c r="M718" s="116">
        <v>14.1</v>
      </c>
      <c r="N718" s="117" t="s">
        <v>99</v>
      </c>
    </row>
    <row r="719" spans="1:14" ht="19.5" customHeight="1" x14ac:dyDescent="0.2">
      <c r="A719" s="110"/>
      <c r="B719" s="122" t="s">
        <v>777</v>
      </c>
      <c r="C719" s="176">
        <v>1000000</v>
      </c>
      <c r="D719" s="123">
        <v>10</v>
      </c>
      <c r="E719" s="159"/>
      <c r="F719" s="159"/>
      <c r="G719" s="113"/>
      <c r="H719" s="113"/>
      <c r="I719" s="113"/>
      <c r="J719" s="159"/>
      <c r="K719" s="159"/>
      <c r="L719" s="113"/>
      <c r="M719" s="129">
        <v>14.7</v>
      </c>
      <c r="N719" s="127" t="s">
        <v>90</v>
      </c>
    </row>
    <row r="720" spans="1:14" x14ac:dyDescent="0.2">
      <c r="A720" s="110"/>
      <c r="B720" s="122" t="s">
        <v>778</v>
      </c>
      <c r="C720" s="176">
        <v>10000000</v>
      </c>
      <c r="D720" s="123">
        <v>100</v>
      </c>
      <c r="E720" s="159"/>
      <c r="F720" s="159"/>
      <c r="G720" s="113"/>
      <c r="H720" s="113"/>
      <c r="I720" s="113"/>
      <c r="J720" s="159"/>
      <c r="K720" s="159"/>
      <c r="L720" s="113"/>
      <c r="M720" s="129">
        <v>36.200000000000003</v>
      </c>
      <c r="N720" s="127" t="s">
        <v>90</v>
      </c>
    </row>
    <row r="721" spans="1:14" x14ac:dyDescent="0.2">
      <c r="A721" s="110"/>
      <c r="B721" s="122" t="s">
        <v>779</v>
      </c>
      <c r="C721" s="176">
        <v>1000000</v>
      </c>
      <c r="D721" s="123">
        <v>10</v>
      </c>
      <c r="E721" s="159"/>
      <c r="F721" s="159"/>
      <c r="G721" s="113"/>
      <c r="H721" s="113"/>
      <c r="I721" s="113"/>
      <c r="J721" s="159"/>
      <c r="K721" s="159"/>
      <c r="L721" s="113"/>
      <c r="M721" s="129">
        <v>4.4000000000000004</v>
      </c>
      <c r="N721" s="127" t="s">
        <v>88</v>
      </c>
    </row>
    <row r="722" spans="1:14" x14ac:dyDescent="0.2">
      <c r="A722" s="110"/>
      <c r="B722" s="122" t="s">
        <v>780</v>
      </c>
      <c r="C722" s="176">
        <v>10000000</v>
      </c>
      <c r="D722" s="123">
        <v>1000</v>
      </c>
      <c r="E722" s="159"/>
      <c r="F722" s="159"/>
      <c r="G722" s="113"/>
      <c r="H722" s="113"/>
      <c r="I722" s="113"/>
      <c r="J722" s="159"/>
      <c r="K722" s="159"/>
      <c r="L722" s="113"/>
      <c r="M722" s="129">
        <v>396.2</v>
      </c>
      <c r="N722" s="127" t="s">
        <v>88</v>
      </c>
    </row>
    <row r="723" spans="1:14" x14ac:dyDescent="0.2">
      <c r="A723" s="110"/>
      <c r="B723" s="122" t="s">
        <v>781</v>
      </c>
      <c r="C723" s="176">
        <v>100000</v>
      </c>
      <c r="D723" s="123">
        <v>100</v>
      </c>
      <c r="E723" s="159"/>
      <c r="F723" s="159"/>
      <c r="G723" s="113"/>
      <c r="H723" s="113"/>
      <c r="I723" s="113"/>
      <c r="J723" s="159"/>
      <c r="K723" s="159"/>
      <c r="L723" s="113"/>
      <c r="M723" s="126">
        <v>120000</v>
      </c>
      <c r="N723" s="127" t="s">
        <v>30</v>
      </c>
    </row>
    <row r="724" spans="1:14" x14ac:dyDescent="0.2">
      <c r="A724" s="110"/>
      <c r="B724" s="122" t="s">
        <v>782</v>
      </c>
      <c r="C724" s="176">
        <v>10000000</v>
      </c>
      <c r="D724" s="123">
        <v>1000</v>
      </c>
      <c r="E724" s="159"/>
      <c r="F724" s="159"/>
      <c r="G724" s="113"/>
      <c r="H724" s="113"/>
      <c r="I724" s="113"/>
      <c r="J724" s="159"/>
      <c r="K724" s="159"/>
      <c r="L724" s="113"/>
      <c r="M724" s="129">
        <v>22.5</v>
      </c>
      <c r="N724" s="127" t="s">
        <v>99</v>
      </c>
    </row>
    <row r="725" spans="1:14" ht="14.25" customHeight="1" x14ac:dyDescent="0.2">
      <c r="A725" s="110">
        <v>271</v>
      </c>
      <c r="B725" s="111" t="s">
        <v>783</v>
      </c>
      <c r="C725" s="196">
        <v>1000</v>
      </c>
      <c r="D725" s="142">
        <v>1</v>
      </c>
      <c r="E725" s="113">
        <v>0.1</v>
      </c>
      <c r="F725" s="112">
        <v>0.09</v>
      </c>
      <c r="G725" s="113">
        <v>0.16</v>
      </c>
      <c r="I725" s="115">
        <v>0.1</v>
      </c>
      <c r="J725" s="142">
        <v>1</v>
      </c>
      <c r="K725" s="112">
        <v>0.6</v>
      </c>
      <c r="L725" s="114">
        <v>5</v>
      </c>
      <c r="M725" s="131">
        <v>2100000</v>
      </c>
      <c r="N725" s="117" t="s">
        <v>30</v>
      </c>
    </row>
    <row r="726" spans="1:14" ht="14.25" customHeight="1" x14ac:dyDescent="0.2">
      <c r="A726" s="110"/>
      <c r="B726" s="122" t="s">
        <v>784</v>
      </c>
      <c r="C726" s="176">
        <v>1000000</v>
      </c>
      <c r="D726" s="123">
        <v>100</v>
      </c>
      <c r="E726" s="113"/>
      <c r="F726" s="112"/>
      <c r="G726" s="113"/>
      <c r="I726" s="113"/>
      <c r="J726" s="142"/>
      <c r="K726" s="112"/>
      <c r="L726" s="114"/>
      <c r="M726" s="167">
        <v>2.1</v>
      </c>
      <c r="N726" s="127" t="s">
        <v>88</v>
      </c>
    </row>
    <row r="727" spans="1:14" x14ac:dyDescent="0.2">
      <c r="A727" s="110">
        <v>272</v>
      </c>
      <c r="B727" s="111" t="s">
        <v>785</v>
      </c>
      <c r="C727" s="196">
        <v>10000000</v>
      </c>
      <c r="D727" s="112">
        <v>100</v>
      </c>
      <c r="E727" s="113">
        <v>10</v>
      </c>
      <c r="F727" s="112">
        <v>100</v>
      </c>
      <c r="G727" s="114">
        <v>1.8</v>
      </c>
      <c r="I727" s="115">
        <v>10</v>
      </c>
      <c r="J727" s="112">
        <v>100</v>
      </c>
      <c r="K727" s="112">
        <v>100</v>
      </c>
      <c r="L727" s="113">
        <v>5800</v>
      </c>
      <c r="M727" s="116">
        <v>2.4</v>
      </c>
      <c r="N727" s="117" t="s">
        <v>88</v>
      </c>
    </row>
    <row r="728" spans="1:14" x14ac:dyDescent="0.2">
      <c r="A728" s="110">
        <v>273</v>
      </c>
      <c r="B728" s="111" t="s">
        <v>786</v>
      </c>
      <c r="C728" s="196">
        <v>1000000</v>
      </c>
      <c r="D728" s="112">
        <v>100</v>
      </c>
      <c r="E728" s="162">
        <v>1</v>
      </c>
      <c r="F728" s="112">
        <v>10</v>
      </c>
      <c r="G728" s="113">
        <v>0.2</v>
      </c>
      <c r="I728" s="140">
        <v>1.3</v>
      </c>
      <c r="J728" s="112">
        <v>10</v>
      </c>
      <c r="K728" s="112">
        <v>10</v>
      </c>
      <c r="L728" s="113">
        <v>35000</v>
      </c>
      <c r="M728" s="116">
        <v>65</v>
      </c>
      <c r="N728" s="117" t="s">
        <v>90</v>
      </c>
    </row>
    <row r="729" spans="1:14" ht="22.5" customHeight="1" x14ac:dyDescent="0.2">
      <c r="A729" s="110">
        <v>274</v>
      </c>
      <c r="B729" s="111" t="s">
        <v>787</v>
      </c>
      <c r="C729" s="196">
        <v>10000000</v>
      </c>
      <c r="D729" s="112">
        <v>100</v>
      </c>
      <c r="E729" s="113">
        <v>10</v>
      </c>
      <c r="F729" s="112">
        <v>100</v>
      </c>
      <c r="G729" s="114">
        <v>3.8</v>
      </c>
      <c r="I729" s="115">
        <v>10</v>
      </c>
      <c r="J729" s="112">
        <v>100</v>
      </c>
      <c r="K729" s="112">
        <v>100</v>
      </c>
      <c r="L729" s="113">
        <v>80000</v>
      </c>
      <c r="M729" s="116">
        <v>8.8000000000000007</v>
      </c>
      <c r="N729" s="117" t="s">
        <v>99</v>
      </c>
    </row>
    <row r="730" spans="1:14" x14ac:dyDescent="0.2">
      <c r="A730" s="110">
        <v>275</v>
      </c>
      <c r="B730" s="111" t="s">
        <v>788</v>
      </c>
      <c r="C730" s="196">
        <v>10000000</v>
      </c>
      <c r="D730" s="112">
        <v>100</v>
      </c>
      <c r="E730" s="113">
        <v>10</v>
      </c>
      <c r="F730" s="112">
        <v>100</v>
      </c>
      <c r="G730" s="114">
        <v>2.7</v>
      </c>
      <c r="I730" s="115">
        <v>10</v>
      </c>
      <c r="J730" s="112">
        <v>100</v>
      </c>
      <c r="K730" s="112">
        <v>100</v>
      </c>
      <c r="L730" s="113">
        <v>1200000</v>
      </c>
      <c r="M730" s="116">
        <v>25.3</v>
      </c>
      <c r="N730" s="117" t="s">
        <v>90</v>
      </c>
    </row>
    <row r="731" spans="1:14" x14ac:dyDescent="0.2">
      <c r="A731" s="110">
        <v>276</v>
      </c>
      <c r="B731" s="111" t="s">
        <v>789</v>
      </c>
      <c r="C731" s="196">
        <v>10000</v>
      </c>
      <c r="D731" s="112">
        <v>10</v>
      </c>
      <c r="E731" s="113">
        <v>0.1</v>
      </c>
      <c r="F731" s="112">
        <v>0.1</v>
      </c>
      <c r="G731" s="113">
        <v>0.19</v>
      </c>
      <c r="H731" s="113">
        <v>0.1</v>
      </c>
      <c r="I731" s="115">
        <v>0.1</v>
      </c>
      <c r="J731" s="112">
        <v>10</v>
      </c>
      <c r="K731" s="112">
        <v>0.7</v>
      </c>
      <c r="L731" s="114">
        <v>6.5</v>
      </c>
      <c r="M731" s="116">
        <v>2.9</v>
      </c>
      <c r="N731" s="117" t="s">
        <v>30</v>
      </c>
    </row>
    <row r="732" spans="1:14" x14ac:dyDescent="0.2">
      <c r="A732" s="110">
        <v>277</v>
      </c>
      <c r="B732" s="111" t="s">
        <v>790</v>
      </c>
      <c r="C732" s="196">
        <v>10000000</v>
      </c>
      <c r="D732" s="112">
        <v>1000</v>
      </c>
      <c r="E732" s="113">
        <v>100</v>
      </c>
      <c r="F732" s="112">
        <v>200</v>
      </c>
      <c r="G732" s="114">
        <v>8.5</v>
      </c>
      <c r="H732" s="114">
        <v>2</v>
      </c>
      <c r="I732" s="113">
        <v>98</v>
      </c>
      <c r="J732" s="112">
        <v>300</v>
      </c>
      <c r="K732" s="112">
        <v>500</v>
      </c>
      <c r="L732" s="113">
        <v>1500</v>
      </c>
      <c r="M732" s="116">
        <v>45.3</v>
      </c>
      <c r="N732" s="117" t="s">
        <v>88</v>
      </c>
    </row>
    <row r="733" spans="1:14" x14ac:dyDescent="0.2">
      <c r="A733" s="110">
        <v>278</v>
      </c>
      <c r="B733" s="111" t="s">
        <v>791</v>
      </c>
      <c r="C733" s="196">
        <v>10000</v>
      </c>
      <c r="D733" s="142">
        <v>1</v>
      </c>
      <c r="E733" s="113">
        <v>0.1</v>
      </c>
      <c r="F733" s="112">
        <v>0.04</v>
      </c>
      <c r="G733" s="113">
        <v>8.2000000000000003E-2</v>
      </c>
      <c r="H733" s="113">
        <v>0.06</v>
      </c>
      <c r="I733" s="115">
        <v>0.1</v>
      </c>
      <c r="J733" s="142">
        <v>1</v>
      </c>
      <c r="K733" s="112">
        <v>0.3</v>
      </c>
      <c r="L733" s="114">
        <v>2.5</v>
      </c>
      <c r="M733" s="116">
        <v>87.7</v>
      </c>
      <c r="N733" s="117" t="s">
        <v>30</v>
      </c>
    </row>
    <row r="734" spans="1:14" x14ac:dyDescent="0.2">
      <c r="A734" s="110">
        <v>279</v>
      </c>
      <c r="B734" s="111" t="s">
        <v>792</v>
      </c>
      <c r="C734" s="196">
        <v>10000</v>
      </c>
      <c r="D734" s="142">
        <v>1</v>
      </c>
      <c r="E734" s="113">
        <v>0.1</v>
      </c>
      <c r="F734" s="112">
        <v>0.04</v>
      </c>
      <c r="G734" s="113">
        <v>7.6999999999999999E-2</v>
      </c>
      <c r="H734" s="113">
        <v>0.04</v>
      </c>
      <c r="I734" s="115">
        <v>0.1</v>
      </c>
      <c r="J734" s="142">
        <v>1</v>
      </c>
      <c r="K734" s="112">
        <v>0.2</v>
      </c>
      <c r="L734" s="114">
        <v>2.2999999999999998</v>
      </c>
      <c r="M734" s="131">
        <v>24000</v>
      </c>
      <c r="N734" s="117" t="s">
        <v>30</v>
      </c>
    </row>
    <row r="735" spans="1:14" x14ac:dyDescent="0.2">
      <c r="A735" s="110">
        <v>280</v>
      </c>
      <c r="B735" s="111" t="s">
        <v>793</v>
      </c>
      <c r="C735" s="196">
        <v>1000</v>
      </c>
      <c r="D735" s="142">
        <v>1</v>
      </c>
      <c r="E735" s="113">
        <v>0.1</v>
      </c>
      <c r="F735" s="112">
        <v>0.04</v>
      </c>
      <c r="G735" s="113">
        <v>7.6999999999999999E-2</v>
      </c>
      <c r="H735" s="113">
        <v>0.04</v>
      </c>
      <c r="I735" s="115">
        <v>0.1</v>
      </c>
      <c r="J735" s="142">
        <v>1</v>
      </c>
      <c r="K735" s="112">
        <v>0.2</v>
      </c>
      <c r="L735" s="114">
        <v>2.2999999999999998</v>
      </c>
      <c r="M735" s="131">
        <v>6550</v>
      </c>
      <c r="N735" s="117" t="s">
        <v>30</v>
      </c>
    </row>
    <row r="736" spans="1:14" x14ac:dyDescent="0.2">
      <c r="A736" s="110">
        <v>281</v>
      </c>
      <c r="B736" s="111" t="s">
        <v>794</v>
      </c>
      <c r="C736" s="196">
        <v>100000</v>
      </c>
      <c r="D736" s="112">
        <v>100</v>
      </c>
      <c r="E736" s="113">
        <v>10</v>
      </c>
      <c r="F736" s="142">
        <v>2</v>
      </c>
      <c r="G736" s="165">
        <v>2</v>
      </c>
      <c r="H736" s="114">
        <v>4</v>
      </c>
      <c r="I736" s="113">
        <v>11</v>
      </c>
      <c r="J736" s="112">
        <v>100</v>
      </c>
      <c r="K736" s="112">
        <v>10</v>
      </c>
      <c r="L736" s="113">
        <v>92</v>
      </c>
      <c r="M736" s="116">
        <v>14.4</v>
      </c>
      <c r="N736" s="117" t="s">
        <v>30</v>
      </c>
    </row>
    <row r="737" spans="1:14" x14ac:dyDescent="0.2">
      <c r="A737" s="110">
        <v>282</v>
      </c>
      <c r="B737" s="111" t="s">
        <v>795</v>
      </c>
      <c r="C737" s="196">
        <v>10000</v>
      </c>
      <c r="D737" s="142">
        <v>1</v>
      </c>
      <c r="E737" s="113">
        <v>0.1</v>
      </c>
      <c r="F737" s="112">
        <v>0.04</v>
      </c>
      <c r="G737" s="119">
        <v>0.04</v>
      </c>
      <c r="H737" s="113">
        <v>0.04</v>
      </c>
      <c r="I737" s="115">
        <v>0.1</v>
      </c>
      <c r="J737" s="142">
        <v>1</v>
      </c>
      <c r="K737" s="112">
        <v>0.3</v>
      </c>
      <c r="L737" s="114">
        <v>2.4</v>
      </c>
      <c r="M737" s="131">
        <v>380000</v>
      </c>
      <c r="N737" s="117" t="s">
        <v>30</v>
      </c>
    </row>
    <row r="738" spans="1:14" x14ac:dyDescent="0.2">
      <c r="A738" s="110">
        <v>283</v>
      </c>
      <c r="B738" s="111" t="s">
        <v>796</v>
      </c>
      <c r="C738" s="196">
        <v>10000000</v>
      </c>
      <c r="D738" s="112">
        <v>1000</v>
      </c>
      <c r="E738" s="113">
        <v>100</v>
      </c>
      <c r="F738" s="112">
        <v>1000</v>
      </c>
      <c r="G738" s="113">
        <v>19</v>
      </c>
      <c r="I738" s="115">
        <v>100</v>
      </c>
      <c r="J738" s="112">
        <v>1000</v>
      </c>
      <c r="K738" s="112">
        <v>1000</v>
      </c>
      <c r="L738" s="113">
        <v>700000</v>
      </c>
      <c r="M738" s="116">
        <v>5</v>
      </c>
      <c r="N738" s="117" t="s">
        <v>99</v>
      </c>
    </row>
    <row r="739" spans="1:14" x14ac:dyDescent="0.2">
      <c r="A739" s="110">
        <v>284</v>
      </c>
      <c r="B739" s="168" t="s">
        <v>797</v>
      </c>
      <c r="C739" s="196">
        <v>10000</v>
      </c>
      <c r="D739" s="142">
        <v>1</v>
      </c>
      <c r="E739" s="113">
        <v>0.1</v>
      </c>
      <c r="F739" s="112">
        <v>0.04</v>
      </c>
      <c r="G739" s="119">
        <v>0.04</v>
      </c>
      <c r="H739" s="113">
        <v>0.04</v>
      </c>
      <c r="I739" s="115">
        <v>0.1</v>
      </c>
      <c r="J739" s="142">
        <v>1</v>
      </c>
      <c r="K739" s="112">
        <v>0.3</v>
      </c>
      <c r="L739" s="114">
        <v>2.5</v>
      </c>
      <c r="M739" s="131">
        <v>83000000</v>
      </c>
      <c r="N739" s="117" t="s">
        <v>30</v>
      </c>
    </row>
    <row r="740" spans="1:14" x14ac:dyDescent="0.2">
      <c r="A740" s="110"/>
      <c r="B740" s="122" t="s">
        <v>798</v>
      </c>
      <c r="C740" s="176">
        <v>1000000</v>
      </c>
      <c r="D740" s="123">
        <v>100</v>
      </c>
      <c r="E740" s="113"/>
      <c r="F740" s="112"/>
      <c r="G740" s="113"/>
      <c r="H740" s="113"/>
      <c r="I740" s="113"/>
      <c r="J740" s="142"/>
      <c r="K740" s="112"/>
      <c r="L740" s="114"/>
      <c r="M740" s="167">
        <v>10.5</v>
      </c>
      <c r="N740" s="127" t="s">
        <v>99</v>
      </c>
    </row>
    <row r="741" spans="1:14" x14ac:dyDescent="0.2">
      <c r="A741" s="110"/>
      <c r="B741" s="122" t="s">
        <v>799</v>
      </c>
      <c r="C741" s="176">
        <v>1000000</v>
      </c>
      <c r="D741" s="123">
        <v>100</v>
      </c>
      <c r="E741" s="113"/>
      <c r="F741" s="112"/>
      <c r="G741" s="113"/>
      <c r="H741" s="113"/>
      <c r="I741" s="113"/>
      <c r="J741" s="142"/>
      <c r="K741" s="112"/>
      <c r="L741" s="114"/>
      <c r="M741" s="167">
        <v>10.85</v>
      </c>
      <c r="N741" s="127" t="s">
        <v>88</v>
      </c>
    </row>
    <row r="742" spans="1:14" ht="18.75" customHeight="1" x14ac:dyDescent="0.2">
      <c r="A742" s="110"/>
      <c r="B742" s="122" t="s">
        <v>800</v>
      </c>
      <c r="C742" s="176">
        <v>1000000</v>
      </c>
      <c r="D742" s="123">
        <v>100</v>
      </c>
      <c r="E742" s="113"/>
      <c r="F742" s="112"/>
      <c r="G742" s="113"/>
      <c r="H742" s="113"/>
      <c r="I742" s="113"/>
      <c r="J742" s="142"/>
      <c r="K742" s="112"/>
      <c r="L742" s="114"/>
      <c r="M742" s="167">
        <v>73</v>
      </c>
      <c r="N742" s="127" t="s">
        <v>90</v>
      </c>
    </row>
    <row r="743" spans="1:14" x14ac:dyDescent="0.2">
      <c r="A743" s="110"/>
      <c r="B743" s="122" t="s">
        <v>801</v>
      </c>
      <c r="C743" s="176">
        <v>1000000</v>
      </c>
      <c r="D743" s="123">
        <v>10</v>
      </c>
      <c r="E743" s="113"/>
      <c r="F743" s="112"/>
      <c r="G743" s="113"/>
      <c r="H743" s="113"/>
      <c r="I743" s="113"/>
      <c r="J743" s="142"/>
      <c r="K743" s="112"/>
      <c r="L743" s="114"/>
      <c r="M743" s="167">
        <v>1.63</v>
      </c>
      <c r="N743" s="127" t="s">
        <v>99</v>
      </c>
    </row>
    <row r="744" spans="1:14" x14ac:dyDescent="0.2">
      <c r="A744" s="110"/>
      <c r="B744" s="122" t="s">
        <v>802</v>
      </c>
      <c r="C744" s="176">
        <v>1000000</v>
      </c>
      <c r="D744" s="123">
        <v>100</v>
      </c>
      <c r="E744" s="113"/>
      <c r="F744" s="112"/>
      <c r="G744" s="113"/>
      <c r="H744" s="113"/>
      <c r="I744" s="113"/>
      <c r="J744" s="142"/>
      <c r="K744" s="112"/>
      <c r="L744" s="114"/>
      <c r="M744" s="167">
        <v>11.9</v>
      </c>
      <c r="N744" s="127" t="s">
        <v>99</v>
      </c>
    </row>
    <row r="745" spans="1:14" x14ac:dyDescent="0.2">
      <c r="A745" s="110"/>
      <c r="B745" s="122" t="s">
        <v>803</v>
      </c>
      <c r="C745" s="176">
        <v>1000000</v>
      </c>
      <c r="D745" s="123">
        <v>10</v>
      </c>
      <c r="E745" s="113"/>
      <c r="F745" s="112"/>
      <c r="G745" s="113"/>
      <c r="H745" s="113"/>
      <c r="I745" s="113"/>
      <c r="J745" s="142"/>
      <c r="K745" s="112"/>
      <c r="L745" s="114"/>
      <c r="M745" s="167">
        <v>50.8</v>
      </c>
      <c r="N745" s="127" t="s">
        <v>99</v>
      </c>
    </row>
    <row r="746" spans="1:14" ht="13.5" customHeight="1" x14ac:dyDescent="0.2">
      <c r="A746" s="110">
        <v>285</v>
      </c>
      <c r="B746" s="168" t="s">
        <v>804</v>
      </c>
      <c r="C746" s="196">
        <v>10000</v>
      </c>
      <c r="D746" s="142">
        <v>1</v>
      </c>
      <c r="E746" s="113">
        <v>0.1</v>
      </c>
      <c r="F746" s="112">
        <v>0.05</v>
      </c>
      <c r="G746" s="119">
        <v>0.05</v>
      </c>
      <c r="H746" s="113">
        <v>0.06</v>
      </c>
      <c r="I746" s="115">
        <v>0.1</v>
      </c>
      <c r="J746" s="142">
        <v>1</v>
      </c>
      <c r="K746" s="112">
        <v>0.3</v>
      </c>
      <c r="L746" s="114">
        <v>2.8</v>
      </c>
      <c r="M746" s="116">
        <v>432.6</v>
      </c>
      <c r="N746" s="117" t="s">
        <v>30</v>
      </c>
    </row>
    <row r="747" spans="1:14" ht="12.75" customHeight="1" x14ac:dyDescent="0.2">
      <c r="A747" s="110">
        <v>286</v>
      </c>
      <c r="B747" s="168" t="s">
        <v>805</v>
      </c>
      <c r="C747" s="196">
        <v>1000000</v>
      </c>
      <c r="D747" s="112">
        <v>1000</v>
      </c>
      <c r="E747" s="113">
        <v>100</v>
      </c>
      <c r="F747" s="112">
        <v>1000</v>
      </c>
      <c r="G747" s="113">
        <v>29</v>
      </c>
      <c r="I747" s="115">
        <v>100</v>
      </c>
      <c r="J747" s="112">
        <v>1000</v>
      </c>
      <c r="K747" s="112">
        <v>1000</v>
      </c>
      <c r="L747" s="113">
        <v>330000</v>
      </c>
      <c r="M747" s="116">
        <v>16</v>
      </c>
      <c r="N747" s="117" t="s">
        <v>99</v>
      </c>
    </row>
    <row r="748" spans="1:14" x14ac:dyDescent="0.2">
      <c r="A748" s="110">
        <v>287</v>
      </c>
      <c r="B748" s="168" t="s">
        <v>806</v>
      </c>
      <c r="C748" s="196">
        <v>10000</v>
      </c>
      <c r="D748" s="142">
        <v>1</v>
      </c>
      <c r="E748" s="113">
        <v>0.1</v>
      </c>
      <c r="F748" s="112">
        <v>0.05</v>
      </c>
      <c r="G748" s="182">
        <v>8.5000000000000006E-2</v>
      </c>
      <c r="H748" s="113">
        <v>7.0000000000000007E-2</v>
      </c>
      <c r="I748" s="115">
        <v>0.1</v>
      </c>
      <c r="J748" s="142">
        <v>1</v>
      </c>
      <c r="K748" s="112">
        <v>0.3</v>
      </c>
      <c r="L748" s="114">
        <v>2.6</v>
      </c>
      <c r="M748" s="116">
        <v>141</v>
      </c>
      <c r="N748" s="117" t="s">
        <v>30</v>
      </c>
    </row>
    <row r="749" spans="1:14" x14ac:dyDescent="0.2">
      <c r="A749" s="110">
        <v>288</v>
      </c>
      <c r="B749" s="168" t="s">
        <v>807</v>
      </c>
      <c r="C749" s="196">
        <v>1000</v>
      </c>
      <c r="D749" s="142">
        <v>1</v>
      </c>
      <c r="E749" s="113">
        <v>0.1</v>
      </c>
      <c r="F749" s="112">
        <v>0.05</v>
      </c>
      <c r="G749" s="182">
        <v>9.0999999999999998E-2</v>
      </c>
      <c r="H749" s="113">
        <v>0.05</v>
      </c>
      <c r="I749" s="115">
        <v>0.1</v>
      </c>
      <c r="J749" s="142">
        <v>1</v>
      </c>
      <c r="K749" s="112">
        <v>0.3</v>
      </c>
      <c r="L749" s="114">
        <v>2.8</v>
      </c>
      <c r="M749" s="131">
        <v>7370</v>
      </c>
      <c r="N749" s="117" t="s">
        <v>30</v>
      </c>
    </row>
    <row r="750" spans="1:14" x14ac:dyDescent="0.2">
      <c r="A750" s="110"/>
      <c r="B750" s="122" t="s">
        <v>808</v>
      </c>
      <c r="C750" s="176">
        <v>1000000</v>
      </c>
      <c r="D750" s="123">
        <v>10</v>
      </c>
      <c r="E750" s="113"/>
      <c r="F750" s="112"/>
      <c r="G750" s="113"/>
      <c r="H750" s="113"/>
      <c r="I750" s="113"/>
      <c r="J750" s="142"/>
      <c r="K750" s="112"/>
      <c r="L750" s="114"/>
      <c r="M750" s="167">
        <v>10.1</v>
      </c>
      <c r="N750" s="127" t="s">
        <v>99</v>
      </c>
    </row>
    <row r="751" spans="1:14" x14ac:dyDescent="0.2">
      <c r="A751" s="110"/>
      <c r="B751" s="122" t="s">
        <v>809</v>
      </c>
      <c r="C751" s="176">
        <v>10000000</v>
      </c>
      <c r="D751" s="123">
        <v>10000</v>
      </c>
      <c r="E751" s="113"/>
      <c r="F751" s="112"/>
      <c r="G751" s="113"/>
      <c r="H751" s="113"/>
      <c r="I751" s="113"/>
      <c r="J751" s="142"/>
      <c r="K751" s="112"/>
      <c r="L751" s="114"/>
      <c r="M751" s="167">
        <v>26</v>
      </c>
      <c r="N751" s="127" t="s">
        <v>90</v>
      </c>
    </row>
    <row r="752" spans="1:14" x14ac:dyDescent="0.2">
      <c r="A752" s="110"/>
      <c r="B752" s="122" t="s">
        <v>810</v>
      </c>
      <c r="C752" s="176">
        <v>1000000</v>
      </c>
      <c r="D752" s="123">
        <v>1000</v>
      </c>
      <c r="E752" s="113"/>
      <c r="F752" s="112"/>
      <c r="G752" s="113"/>
      <c r="H752" s="113"/>
      <c r="I752" s="113"/>
      <c r="J752" s="142"/>
      <c r="K752" s="112"/>
      <c r="L752" s="114"/>
      <c r="M752" s="167">
        <v>2.1</v>
      </c>
      <c r="N752" s="127" t="s">
        <v>99</v>
      </c>
    </row>
    <row r="753" spans="1:14" x14ac:dyDescent="0.2">
      <c r="A753" s="110"/>
      <c r="B753" s="122" t="s">
        <v>811</v>
      </c>
      <c r="C753" s="176">
        <v>100000</v>
      </c>
      <c r="D753" s="123">
        <v>10</v>
      </c>
      <c r="E753" s="113"/>
      <c r="F753" s="112"/>
      <c r="G753" s="113"/>
      <c r="H753" s="113"/>
      <c r="I753" s="113"/>
      <c r="J753" s="142"/>
      <c r="K753" s="112"/>
      <c r="L753" s="114"/>
      <c r="M753" s="167">
        <v>39</v>
      </c>
      <c r="N753" s="127" t="s">
        <v>90</v>
      </c>
    </row>
    <row r="754" spans="1:14" x14ac:dyDescent="0.2">
      <c r="A754" s="110"/>
      <c r="B754" s="122" t="s">
        <v>812</v>
      </c>
      <c r="C754" s="176">
        <v>1000000</v>
      </c>
      <c r="D754" s="123">
        <v>10</v>
      </c>
      <c r="E754" s="113"/>
      <c r="F754" s="112"/>
      <c r="G754" s="113"/>
      <c r="H754" s="113"/>
      <c r="I754" s="113"/>
      <c r="J754" s="142"/>
      <c r="K754" s="112"/>
      <c r="L754" s="114"/>
      <c r="M754" s="167">
        <v>25</v>
      </c>
      <c r="N754" s="127" t="s">
        <v>90</v>
      </c>
    </row>
    <row r="755" spans="1:14" ht="21" customHeight="1" x14ac:dyDescent="0.2">
      <c r="A755" s="110"/>
      <c r="B755" s="122" t="s">
        <v>813</v>
      </c>
      <c r="C755" s="176">
        <v>10000000</v>
      </c>
      <c r="D755" s="123">
        <v>100</v>
      </c>
      <c r="E755" s="113"/>
      <c r="F755" s="112"/>
      <c r="G755" s="113"/>
      <c r="H755" s="113"/>
      <c r="I755" s="113"/>
      <c r="J755" s="142"/>
      <c r="K755" s="112"/>
      <c r="L755" s="114"/>
      <c r="M755" s="167">
        <v>2.4</v>
      </c>
      <c r="N755" s="127" t="s">
        <v>99</v>
      </c>
    </row>
    <row r="756" spans="1:14" x14ac:dyDescent="0.2">
      <c r="A756" s="110"/>
      <c r="B756" s="122" t="s">
        <v>814</v>
      </c>
      <c r="C756" s="176">
        <v>100000</v>
      </c>
      <c r="D756" s="123">
        <v>100</v>
      </c>
      <c r="E756" s="113"/>
      <c r="F756" s="112"/>
      <c r="G756" s="113"/>
      <c r="H756" s="113"/>
      <c r="I756" s="113"/>
      <c r="J756" s="142"/>
      <c r="K756" s="112"/>
      <c r="L756" s="114"/>
      <c r="M756" s="167">
        <v>32.799999999999997</v>
      </c>
      <c r="N756" s="127" t="s">
        <v>88</v>
      </c>
    </row>
    <row r="757" spans="1:14" x14ac:dyDescent="0.2">
      <c r="A757" s="110"/>
      <c r="B757" s="122" t="s">
        <v>815</v>
      </c>
      <c r="C757" s="176">
        <v>1000000</v>
      </c>
      <c r="D757" s="123">
        <v>100</v>
      </c>
      <c r="E757" s="113"/>
      <c r="F757" s="112"/>
      <c r="G757" s="113"/>
      <c r="H757" s="113"/>
      <c r="I757" s="113"/>
      <c r="J757" s="142"/>
      <c r="K757" s="112"/>
      <c r="L757" s="114"/>
      <c r="M757" s="167">
        <v>32.799999999999997</v>
      </c>
      <c r="N757" s="127" t="s">
        <v>88</v>
      </c>
    </row>
    <row r="758" spans="1:14" ht="14.25" customHeight="1" x14ac:dyDescent="0.2">
      <c r="A758" s="110">
        <v>289</v>
      </c>
      <c r="B758" s="168" t="s">
        <v>816</v>
      </c>
      <c r="C758" s="196">
        <v>100000</v>
      </c>
      <c r="D758" s="112">
        <v>100</v>
      </c>
      <c r="E758" s="162">
        <v>1</v>
      </c>
      <c r="F758" s="112">
        <v>0.8</v>
      </c>
      <c r="G758" s="113">
        <v>0.67</v>
      </c>
      <c r="H758" s="113">
        <v>0.4</v>
      </c>
      <c r="I758" s="140">
        <v>1.3</v>
      </c>
      <c r="J758" s="112">
        <v>50</v>
      </c>
      <c r="K758" s="142">
        <v>5</v>
      </c>
      <c r="L758" s="113">
        <v>40</v>
      </c>
      <c r="M758" s="116">
        <v>162.80000000000001</v>
      </c>
      <c r="N758" s="117" t="s">
        <v>88</v>
      </c>
    </row>
    <row r="759" spans="1:14" x14ac:dyDescent="0.2">
      <c r="A759" s="110">
        <v>290</v>
      </c>
      <c r="B759" s="168" t="s">
        <v>817</v>
      </c>
      <c r="C759" s="196">
        <v>10000</v>
      </c>
      <c r="D759" s="142">
        <v>1</v>
      </c>
      <c r="E759" s="113">
        <v>0.1</v>
      </c>
      <c r="F759" s="112">
        <v>7.0000000000000007E-2</v>
      </c>
      <c r="G759" s="113">
        <v>0.12</v>
      </c>
      <c r="H759" s="113">
        <v>7.0000000000000007E-2</v>
      </c>
      <c r="I759" s="115">
        <v>0.1</v>
      </c>
      <c r="J759" s="142">
        <v>1</v>
      </c>
      <c r="K759" s="112">
        <v>0.4</v>
      </c>
      <c r="L759" s="114">
        <v>3.8</v>
      </c>
      <c r="M759" s="116">
        <v>29.1</v>
      </c>
      <c r="N759" s="117" t="s">
        <v>30</v>
      </c>
    </row>
    <row r="760" spans="1:14" x14ac:dyDescent="0.2">
      <c r="A760" s="110">
        <v>291</v>
      </c>
      <c r="B760" s="168" t="s">
        <v>818</v>
      </c>
      <c r="C760" s="196">
        <v>10000</v>
      </c>
      <c r="D760" s="112">
        <v>10</v>
      </c>
      <c r="E760" s="113">
        <v>0.1</v>
      </c>
      <c r="F760" s="112">
        <v>0.08</v>
      </c>
      <c r="G760" s="119">
        <v>0.08</v>
      </c>
      <c r="H760" s="113">
        <v>0.08</v>
      </c>
      <c r="I760" s="115">
        <v>0.1</v>
      </c>
      <c r="J760" s="112">
        <v>10</v>
      </c>
      <c r="K760" s="112">
        <v>0.5</v>
      </c>
      <c r="L760" s="114">
        <v>4.5</v>
      </c>
      <c r="M760" s="116">
        <v>18.100000000000001</v>
      </c>
      <c r="N760" s="117" t="s">
        <v>30</v>
      </c>
    </row>
    <row r="761" spans="1:14" x14ac:dyDescent="0.2">
      <c r="A761" s="110">
        <v>292</v>
      </c>
      <c r="B761" s="168" t="s">
        <v>819</v>
      </c>
      <c r="C761" s="196">
        <v>1000</v>
      </c>
      <c r="D761" s="142">
        <v>1</v>
      </c>
      <c r="E761" s="113">
        <v>0.1</v>
      </c>
      <c r="F761" s="112">
        <v>0.04</v>
      </c>
      <c r="G761" s="119">
        <v>0.04</v>
      </c>
      <c r="H761" s="113">
        <v>0.05</v>
      </c>
      <c r="I761" s="115">
        <v>0.1</v>
      </c>
      <c r="J761" s="142">
        <v>1</v>
      </c>
      <c r="K761" s="112">
        <v>0.3</v>
      </c>
      <c r="L761" s="114">
        <v>2.4</v>
      </c>
      <c r="M761" s="131">
        <v>8500</v>
      </c>
      <c r="N761" s="117" t="s">
        <v>30</v>
      </c>
    </row>
    <row r="762" spans="1:14" x14ac:dyDescent="0.2">
      <c r="A762" s="110">
        <v>293</v>
      </c>
      <c r="B762" s="168" t="s">
        <v>820</v>
      </c>
      <c r="C762" s="196">
        <v>1000</v>
      </c>
      <c r="D762" s="142">
        <v>1</v>
      </c>
      <c r="E762" s="113">
        <v>0.1</v>
      </c>
      <c r="F762" s="112">
        <v>0.05</v>
      </c>
      <c r="G762" s="119">
        <v>0.05</v>
      </c>
      <c r="H762" s="113">
        <v>0.05</v>
      </c>
      <c r="I762" s="115">
        <v>0.1</v>
      </c>
      <c r="J762" s="142">
        <v>1</v>
      </c>
      <c r="K762" s="112">
        <v>0.3</v>
      </c>
      <c r="L762" s="114">
        <v>2.8</v>
      </c>
      <c r="M762" s="131">
        <v>4730</v>
      </c>
      <c r="N762" s="117" t="s">
        <v>30</v>
      </c>
    </row>
    <row r="763" spans="1:14" x14ac:dyDescent="0.2">
      <c r="A763" s="110">
        <v>294</v>
      </c>
      <c r="B763" s="168" t="s">
        <v>821</v>
      </c>
      <c r="C763" s="196">
        <v>10000</v>
      </c>
      <c r="D763" s="142">
        <v>1</v>
      </c>
      <c r="E763" s="113">
        <v>0.1</v>
      </c>
      <c r="F763" s="112">
        <v>0.05</v>
      </c>
      <c r="G763" s="113">
        <v>9.9000000000000005E-2</v>
      </c>
      <c r="H763" s="113">
        <v>0.04</v>
      </c>
      <c r="I763" s="115">
        <v>0.1</v>
      </c>
      <c r="J763" s="142">
        <v>1</v>
      </c>
      <c r="K763" s="112">
        <v>0.3</v>
      </c>
      <c r="L763" s="114">
        <v>3</v>
      </c>
      <c r="M763" s="156">
        <v>16000000</v>
      </c>
      <c r="N763" s="117" t="s">
        <v>30</v>
      </c>
    </row>
    <row r="764" spans="1:14" x14ac:dyDescent="0.2">
      <c r="A764" s="110">
        <v>295</v>
      </c>
      <c r="B764" s="168" t="s">
        <v>822</v>
      </c>
      <c r="C764" s="196">
        <v>1000</v>
      </c>
      <c r="D764" s="142">
        <v>1</v>
      </c>
      <c r="E764" s="161">
        <v>0.01</v>
      </c>
      <c r="F764" s="112">
        <v>0.01</v>
      </c>
      <c r="G764" s="182">
        <v>2.5999999999999999E-2</v>
      </c>
      <c r="H764" s="113">
        <v>0.01</v>
      </c>
      <c r="I764" s="113">
        <v>9.8000000000000004E-2</v>
      </c>
      <c r="J764" s="142">
        <v>1</v>
      </c>
      <c r="K764" s="112">
        <v>0.08</v>
      </c>
      <c r="L764" s="114">
        <v>0.79</v>
      </c>
      <c r="M764" s="131">
        <v>340000</v>
      </c>
      <c r="N764" s="117" t="s">
        <v>30</v>
      </c>
    </row>
    <row r="765" spans="1:14" x14ac:dyDescent="0.2">
      <c r="A765" s="110"/>
      <c r="B765" s="122" t="s">
        <v>823</v>
      </c>
      <c r="C765" s="176">
        <v>1000000</v>
      </c>
      <c r="D765" s="123">
        <v>1000</v>
      </c>
      <c r="E765" s="113"/>
      <c r="F765" s="112"/>
      <c r="G765" s="113"/>
      <c r="H765" s="113"/>
      <c r="I765" s="113"/>
      <c r="J765" s="142"/>
      <c r="K765" s="112"/>
      <c r="L765" s="114"/>
      <c r="M765" s="167">
        <v>64.2</v>
      </c>
      <c r="N765" s="127" t="s">
        <v>90</v>
      </c>
    </row>
    <row r="766" spans="1:14" x14ac:dyDescent="0.2">
      <c r="A766" s="110"/>
      <c r="B766" s="122" t="s">
        <v>824</v>
      </c>
      <c r="C766" s="176">
        <v>1000</v>
      </c>
      <c r="D766" s="123">
        <v>0.1</v>
      </c>
      <c r="E766" s="113"/>
      <c r="F766" s="112"/>
      <c r="G766" s="113"/>
      <c r="H766" s="113"/>
      <c r="I766" s="113"/>
      <c r="J766" s="142"/>
      <c r="K766" s="112"/>
      <c r="L766" s="114"/>
      <c r="M766" s="126" t="s">
        <v>825</v>
      </c>
      <c r="N766" s="127" t="s">
        <v>30</v>
      </c>
    </row>
    <row r="767" spans="1:14" ht="21" customHeight="1" x14ac:dyDescent="0.2">
      <c r="A767" s="110"/>
      <c r="B767" s="122" t="s">
        <v>826</v>
      </c>
      <c r="C767" s="176">
        <v>1000000</v>
      </c>
      <c r="D767" s="123">
        <v>100</v>
      </c>
      <c r="E767" s="113"/>
      <c r="F767" s="112"/>
      <c r="G767" s="113"/>
      <c r="H767" s="113"/>
      <c r="I767" s="113"/>
      <c r="J767" s="142"/>
      <c r="K767" s="112"/>
      <c r="L767" s="114"/>
      <c r="M767" s="167">
        <v>4.9000000000000004</v>
      </c>
      <c r="N767" s="127" t="s">
        <v>88</v>
      </c>
    </row>
    <row r="768" spans="1:14" x14ac:dyDescent="0.2">
      <c r="A768" s="110"/>
      <c r="B768" s="122" t="s">
        <v>827</v>
      </c>
      <c r="C768" s="176">
        <v>1000000</v>
      </c>
      <c r="D768" s="123">
        <v>10</v>
      </c>
      <c r="E768" s="113"/>
      <c r="F768" s="112"/>
      <c r="G768" s="113"/>
      <c r="H768" s="113"/>
      <c r="I768" s="113"/>
      <c r="J768" s="142"/>
      <c r="K768" s="112"/>
      <c r="L768" s="114"/>
      <c r="M768" s="167">
        <v>1.8</v>
      </c>
      <c r="N768" s="127" t="s">
        <v>88</v>
      </c>
    </row>
    <row r="769" spans="1:14" x14ac:dyDescent="0.2">
      <c r="A769" s="110"/>
      <c r="B769" s="122" t="s">
        <v>828</v>
      </c>
      <c r="C769" s="176">
        <v>10000</v>
      </c>
      <c r="D769" s="151">
        <v>1</v>
      </c>
      <c r="E769" s="113"/>
      <c r="F769" s="112"/>
      <c r="G769" s="113"/>
      <c r="H769" s="113"/>
      <c r="I769" s="113"/>
      <c r="J769" s="142"/>
      <c r="K769" s="112"/>
      <c r="L769" s="114"/>
      <c r="M769" s="126">
        <v>1380</v>
      </c>
      <c r="N769" s="127" t="s">
        <v>30</v>
      </c>
    </row>
    <row r="770" spans="1:14" ht="12.75" customHeight="1" x14ac:dyDescent="0.2">
      <c r="A770" s="110">
        <v>296</v>
      </c>
      <c r="B770" s="168" t="s">
        <v>829</v>
      </c>
      <c r="C770" s="196">
        <v>1000000</v>
      </c>
      <c r="D770" s="112">
        <v>1000</v>
      </c>
      <c r="E770" s="161">
        <v>10</v>
      </c>
      <c r="F770" s="112">
        <v>30</v>
      </c>
      <c r="G770" s="113">
        <v>22</v>
      </c>
      <c r="I770" s="113">
        <v>84</v>
      </c>
      <c r="J770" s="112">
        <v>1000</v>
      </c>
      <c r="K770" s="112">
        <v>200</v>
      </c>
      <c r="L770" s="113">
        <v>980</v>
      </c>
      <c r="M770" s="116">
        <v>320</v>
      </c>
      <c r="N770" s="117" t="s">
        <v>88</v>
      </c>
    </row>
    <row r="771" spans="1:14" ht="12.75" customHeight="1" x14ac:dyDescent="0.2">
      <c r="A771" s="110"/>
      <c r="B771" s="122" t="s">
        <v>830</v>
      </c>
      <c r="C771" s="176">
        <v>1000000</v>
      </c>
      <c r="D771" s="123">
        <v>10</v>
      </c>
      <c r="E771" s="113"/>
      <c r="F771" s="112"/>
      <c r="G771" s="113"/>
      <c r="H771" s="114"/>
      <c r="I771" s="113"/>
      <c r="J771" s="112"/>
      <c r="K771" s="112"/>
      <c r="L771" s="113"/>
      <c r="M771" s="129">
        <v>3.2</v>
      </c>
      <c r="N771" s="127" t="s">
        <v>99</v>
      </c>
    </row>
    <row r="772" spans="1:14" ht="20.25" customHeight="1" x14ac:dyDescent="0.2">
      <c r="A772" s="110"/>
      <c r="B772" s="122" t="s">
        <v>831</v>
      </c>
      <c r="C772" s="176">
        <v>10000000</v>
      </c>
      <c r="D772" s="123">
        <v>10000</v>
      </c>
      <c r="E772" s="113"/>
      <c r="F772" s="112"/>
      <c r="G772" s="113"/>
      <c r="H772" s="114"/>
      <c r="I772" s="113"/>
      <c r="J772" s="112"/>
      <c r="K772" s="112"/>
      <c r="L772" s="113"/>
      <c r="M772" s="129">
        <v>19.7</v>
      </c>
      <c r="N772" s="127" t="s">
        <v>90</v>
      </c>
    </row>
    <row r="773" spans="1:14" ht="14.25" customHeight="1" x14ac:dyDescent="0.2">
      <c r="A773" s="110">
        <v>297</v>
      </c>
      <c r="B773" s="168" t="s">
        <v>832</v>
      </c>
      <c r="C773" s="196">
        <v>1000000</v>
      </c>
      <c r="D773" s="112">
        <v>1000</v>
      </c>
      <c r="E773" s="113">
        <v>10</v>
      </c>
      <c r="F773" s="112">
        <v>1000</v>
      </c>
      <c r="G773" s="113"/>
      <c r="I773" s="115">
        <v>10</v>
      </c>
      <c r="J773" s="112">
        <v>1000</v>
      </c>
      <c r="K773" s="112">
        <v>1000</v>
      </c>
      <c r="L773" s="113">
        <v>36000</v>
      </c>
      <c r="M773" s="116">
        <v>35.700000000000003</v>
      </c>
      <c r="N773" s="117" t="s">
        <v>99</v>
      </c>
    </row>
    <row r="774" spans="1:14" x14ac:dyDescent="0.2">
      <c r="A774" s="110">
        <v>298</v>
      </c>
      <c r="B774" s="111" t="s">
        <v>833</v>
      </c>
      <c r="C774" s="196">
        <v>10000</v>
      </c>
      <c r="D774" s="112">
        <v>10</v>
      </c>
      <c r="E774" s="162">
        <v>1</v>
      </c>
      <c r="F774" s="112">
        <v>0.5</v>
      </c>
      <c r="G774" s="113">
        <v>0.4</v>
      </c>
      <c r="I774" s="140">
        <v>1.3</v>
      </c>
      <c r="J774" s="112">
        <v>10</v>
      </c>
      <c r="K774" s="142">
        <v>3</v>
      </c>
      <c r="L774" s="113">
        <v>17</v>
      </c>
      <c r="M774" s="116">
        <v>333.5</v>
      </c>
      <c r="N774" s="117" t="s">
        <v>88</v>
      </c>
    </row>
    <row r="775" spans="1:14" x14ac:dyDescent="0.2">
      <c r="A775" s="110">
        <v>299</v>
      </c>
      <c r="B775" s="111" t="s">
        <v>834</v>
      </c>
      <c r="C775" s="196">
        <v>1000</v>
      </c>
      <c r="D775" s="142">
        <v>1</v>
      </c>
      <c r="E775" s="113">
        <v>0.1</v>
      </c>
      <c r="F775" s="112">
        <v>7.0000000000000007E-2</v>
      </c>
      <c r="G775" s="113">
        <v>5.5E-2</v>
      </c>
      <c r="I775" s="115">
        <v>0.1</v>
      </c>
      <c r="J775" s="142">
        <v>1</v>
      </c>
      <c r="K775" s="112">
        <v>0.4</v>
      </c>
      <c r="L775" s="114">
        <v>1.7</v>
      </c>
      <c r="M775" s="116">
        <v>350.6</v>
      </c>
      <c r="N775" s="117" t="s">
        <v>30</v>
      </c>
    </row>
    <row r="776" spans="1:14" x14ac:dyDescent="0.2">
      <c r="A776" s="110">
        <v>300</v>
      </c>
      <c r="B776" s="111" t="s">
        <v>835</v>
      </c>
      <c r="C776" s="196">
        <v>10000</v>
      </c>
      <c r="D776" s="112">
        <v>10</v>
      </c>
      <c r="E776" s="113">
        <v>0.1</v>
      </c>
      <c r="F776" s="112">
        <v>0.1</v>
      </c>
      <c r="G776" s="113">
        <v>0.11</v>
      </c>
      <c r="I776" s="115">
        <v>0.1</v>
      </c>
      <c r="J776" s="142">
        <v>8</v>
      </c>
      <c r="K776" s="112">
        <v>0.9</v>
      </c>
      <c r="L776" s="114">
        <v>3.5</v>
      </c>
      <c r="M776" s="116">
        <v>13.1</v>
      </c>
      <c r="N776" s="117" t="s">
        <v>30</v>
      </c>
    </row>
    <row r="777" spans="1:14" x14ac:dyDescent="0.2">
      <c r="A777" s="110">
        <v>301</v>
      </c>
      <c r="B777" s="111" t="s">
        <v>836</v>
      </c>
      <c r="C777" s="196">
        <v>1000</v>
      </c>
      <c r="D777" s="142">
        <v>1</v>
      </c>
      <c r="E777" s="113">
        <v>0.1</v>
      </c>
      <c r="F777" s="112">
        <v>7.0000000000000007E-2</v>
      </c>
      <c r="G777" s="113">
        <v>5.3999999999999999E-2</v>
      </c>
      <c r="I777" s="115">
        <v>0.1</v>
      </c>
      <c r="J777" s="142">
        <v>1</v>
      </c>
      <c r="K777" s="112">
        <v>0.4</v>
      </c>
      <c r="L777" s="114">
        <v>1.6</v>
      </c>
      <c r="M777" s="116">
        <v>898</v>
      </c>
      <c r="N777" s="117" t="s">
        <v>30</v>
      </c>
    </row>
    <row r="778" spans="1:14" x14ac:dyDescent="0.2">
      <c r="A778" s="110">
        <v>302</v>
      </c>
      <c r="B778" s="111" t="s">
        <v>837</v>
      </c>
      <c r="C778" s="196">
        <v>10000</v>
      </c>
      <c r="D778" s="112">
        <v>10</v>
      </c>
      <c r="E778" s="113">
        <v>0.1</v>
      </c>
      <c r="F778" s="112">
        <v>0.02</v>
      </c>
      <c r="G778" s="113">
        <v>0.19</v>
      </c>
      <c r="I778" s="115">
        <v>0.1</v>
      </c>
      <c r="J778" s="112">
        <v>10</v>
      </c>
      <c r="K778" s="142">
        <v>1</v>
      </c>
      <c r="L778" s="114">
        <v>6.6</v>
      </c>
      <c r="M778" s="116">
        <v>2.6</v>
      </c>
      <c r="N778" s="117" t="s">
        <v>30</v>
      </c>
    </row>
    <row r="779" spans="1:14" x14ac:dyDescent="0.2">
      <c r="A779" s="110">
        <v>303</v>
      </c>
      <c r="B779" s="168" t="s">
        <v>838</v>
      </c>
      <c r="C779" s="196">
        <v>100000</v>
      </c>
      <c r="D779" s="112">
        <v>100</v>
      </c>
      <c r="E779" s="160">
        <v>1</v>
      </c>
      <c r="F779" s="142">
        <v>4</v>
      </c>
      <c r="G779" s="113">
        <v>0.11</v>
      </c>
      <c r="I779" s="114">
        <v>9.3000000000000007</v>
      </c>
      <c r="J779" s="112">
        <v>100</v>
      </c>
      <c r="K779" s="112">
        <v>40</v>
      </c>
      <c r="L779" s="113">
        <v>1100</v>
      </c>
      <c r="M779" s="116">
        <v>17.8</v>
      </c>
      <c r="N779" s="117" t="s">
        <v>88</v>
      </c>
    </row>
    <row r="780" spans="1:14" x14ac:dyDescent="0.2">
      <c r="A780" s="110">
        <v>304</v>
      </c>
      <c r="B780" s="168" t="s">
        <v>839</v>
      </c>
      <c r="C780" s="196">
        <v>1000</v>
      </c>
      <c r="D780" s="142">
        <v>1</v>
      </c>
      <c r="E780" s="113">
        <v>0.1</v>
      </c>
      <c r="F780" s="112">
        <v>0.1</v>
      </c>
      <c r="G780" s="113">
        <v>0.11</v>
      </c>
      <c r="I780" s="115">
        <v>0.1</v>
      </c>
      <c r="J780" s="142">
        <v>1</v>
      </c>
      <c r="K780" s="112">
        <v>0.7</v>
      </c>
      <c r="L780" s="113">
        <v>14</v>
      </c>
      <c r="M780" s="116">
        <v>60.5</v>
      </c>
      <c r="N780" s="117" t="s">
        <v>88</v>
      </c>
    </row>
    <row r="781" spans="1:14" ht="19.5" customHeight="1" x14ac:dyDescent="0.2">
      <c r="A781" s="110"/>
      <c r="B781" s="122" t="s">
        <v>840</v>
      </c>
      <c r="C781" s="176">
        <v>1000000</v>
      </c>
      <c r="D781" s="123">
        <v>100</v>
      </c>
      <c r="E781" s="113"/>
      <c r="F781" s="112"/>
      <c r="G781" s="113"/>
      <c r="I781" s="113"/>
      <c r="J781" s="142"/>
      <c r="K781" s="112"/>
      <c r="L781" s="113"/>
      <c r="M781" s="129">
        <v>8.6</v>
      </c>
      <c r="N781" s="127" t="s">
        <v>99</v>
      </c>
    </row>
    <row r="782" spans="1:14" x14ac:dyDescent="0.2">
      <c r="A782" s="110"/>
      <c r="B782" s="122" t="s">
        <v>841</v>
      </c>
      <c r="C782" s="176">
        <v>10000000</v>
      </c>
      <c r="D782" s="123">
        <v>100</v>
      </c>
      <c r="E782" s="113"/>
      <c r="F782" s="112"/>
      <c r="G782" s="113"/>
      <c r="I782" s="113"/>
      <c r="J782" s="142"/>
      <c r="K782" s="112"/>
      <c r="L782" s="113"/>
      <c r="M782" s="129">
        <v>33</v>
      </c>
      <c r="N782" s="127" t="s">
        <v>99</v>
      </c>
    </row>
    <row r="783" spans="1:14" ht="13.5" customHeight="1" x14ac:dyDescent="0.2">
      <c r="A783" s="110">
        <v>305</v>
      </c>
      <c r="B783" s="168" t="s">
        <v>842</v>
      </c>
      <c r="C783" s="196">
        <v>100000</v>
      </c>
      <c r="D783" s="112">
        <v>100</v>
      </c>
      <c r="E783" s="162">
        <v>1</v>
      </c>
      <c r="F783" s="142">
        <v>2</v>
      </c>
      <c r="G783" s="114">
        <v>1.2</v>
      </c>
      <c r="I783" s="140">
        <v>1.3</v>
      </c>
      <c r="J783" s="112">
        <v>90</v>
      </c>
      <c r="K783" s="142">
        <v>8</v>
      </c>
      <c r="L783" s="113">
        <v>440</v>
      </c>
      <c r="M783" s="116">
        <v>20.399999999999999</v>
      </c>
      <c r="N783" s="117" t="s">
        <v>88</v>
      </c>
    </row>
    <row r="784" spans="1:14" x14ac:dyDescent="0.2">
      <c r="A784" s="110">
        <v>306</v>
      </c>
      <c r="B784" s="168" t="s">
        <v>843</v>
      </c>
      <c r="C784" s="196">
        <v>10000</v>
      </c>
      <c r="D784" s="112">
        <v>10</v>
      </c>
      <c r="E784" s="162">
        <v>1</v>
      </c>
      <c r="F784" s="112">
        <v>0.4</v>
      </c>
      <c r="G784" s="113">
        <v>0.25</v>
      </c>
      <c r="I784" s="114">
        <v>1.4</v>
      </c>
      <c r="J784" s="142">
        <v>8</v>
      </c>
      <c r="K784" s="142">
        <v>3</v>
      </c>
      <c r="L784" s="113">
        <v>12</v>
      </c>
      <c r="M784" s="116">
        <v>275.7</v>
      </c>
      <c r="N784" s="117" t="s">
        <v>88</v>
      </c>
    </row>
    <row r="785" spans="1:14" ht="13.5" customHeight="1" x14ac:dyDescent="0.2">
      <c r="A785" s="110"/>
      <c r="B785" s="168" t="s">
        <v>844</v>
      </c>
      <c r="C785" s="196"/>
      <c r="D785" s="112"/>
      <c r="E785" s="162"/>
      <c r="F785" s="112"/>
      <c r="G785" s="113">
        <v>0.4</v>
      </c>
      <c r="I785" s="114">
        <v>1.7</v>
      </c>
      <c r="J785" s="142"/>
      <c r="K785" s="142"/>
      <c r="L785" s="113">
        <v>1900</v>
      </c>
      <c r="M785" s="116">
        <v>39.299999999999997</v>
      </c>
      <c r="N785" s="117" t="s">
        <v>99</v>
      </c>
    </row>
    <row r="786" spans="1:14" x14ac:dyDescent="0.2">
      <c r="A786" s="110">
        <v>307</v>
      </c>
      <c r="B786" s="168" t="s">
        <v>845</v>
      </c>
      <c r="C786" s="196">
        <v>1000000</v>
      </c>
      <c r="D786" s="112">
        <v>100</v>
      </c>
      <c r="E786" s="160">
        <v>1</v>
      </c>
      <c r="F786" s="112">
        <v>100</v>
      </c>
      <c r="G786" s="113"/>
      <c r="I786" s="113"/>
      <c r="J786" s="112">
        <v>100</v>
      </c>
      <c r="K786" s="112">
        <v>100</v>
      </c>
      <c r="L786" s="113"/>
      <c r="M786" s="116">
        <v>39.299999999999997</v>
      </c>
      <c r="N786" s="117" t="s">
        <v>99</v>
      </c>
    </row>
    <row r="787" spans="1:14" ht="23.25" customHeight="1" x14ac:dyDescent="0.2">
      <c r="A787" s="110"/>
      <c r="B787" s="122" t="s">
        <v>846</v>
      </c>
      <c r="C787" s="176">
        <v>1000000</v>
      </c>
      <c r="D787" s="123">
        <v>1000</v>
      </c>
      <c r="E787" s="113"/>
      <c r="F787" s="112"/>
      <c r="G787" s="113"/>
      <c r="I787" s="113"/>
      <c r="J787" s="112"/>
      <c r="K787" s="112"/>
      <c r="L787" s="113"/>
      <c r="M787" s="129">
        <v>25.4</v>
      </c>
      <c r="N787" s="127" t="s">
        <v>99</v>
      </c>
    </row>
    <row r="788" spans="1:14" x14ac:dyDescent="0.2">
      <c r="A788" s="110"/>
      <c r="B788" s="122" t="s">
        <v>847</v>
      </c>
      <c r="C788" s="176">
        <v>1000000</v>
      </c>
      <c r="D788" s="123">
        <v>100</v>
      </c>
      <c r="E788" s="113"/>
      <c r="F788" s="112"/>
      <c r="G788" s="113"/>
      <c r="I788" s="113"/>
      <c r="J788" s="112"/>
      <c r="K788" s="112"/>
      <c r="L788" s="113"/>
      <c r="M788" s="129">
        <v>3</v>
      </c>
      <c r="N788" s="127" t="s">
        <v>88</v>
      </c>
    </row>
    <row r="789" spans="1:14" ht="14.25" customHeight="1" x14ac:dyDescent="0.2">
      <c r="A789" s="110">
        <v>308</v>
      </c>
      <c r="B789" s="111" t="s">
        <v>848</v>
      </c>
      <c r="C789" s="196">
        <v>10000000</v>
      </c>
      <c r="D789" s="112">
        <v>10000</v>
      </c>
      <c r="E789" s="113">
        <v>100</v>
      </c>
      <c r="F789" s="112">
        <v>10000</v>
      </c>
      <c r="G789" s="113">
        <v>32</v>
      </c>
      <c r="I789" s="115">
        <v>100</v>
      </c>
      <c r="J789" s="112">
        <v>10000</v>
      </c>
      <c r="K789" s="112">
        <v>10000</v>
      </c>
      <c r="L789" s="113">
        <v>1800000</v>
      </c>
      <c r="M789" s="116">
        <v>3.2</v>
      </c>
      <c r="N789" s="117" t="s">
        <v>99</v>
      </c>
    </row>
    <row r="790" spans="1:14" x14ac:dyDescent="0.2">
      <c r="A790" s="110">
        <v>309</v>
      </c>
      <c r="B790" s="111" t="s">
        <v>849</v>
      </c>
      <c r="C790" s="196">
        <v>1000000</v>
      </c>
      <c r="D790" s="112">
        <v>1000</v>
      </c>
      <c r="E790" s="113">
        <v>10</v>
      </c>
      <c r="F790" s="112">
        <v>1000</v>
      </c>
      <c r="G790" s="113">
        <v>9.5</v>
      </c>
      <c r="I790" s="115">
        <v>10</v>
      </c>
      <c r="J790" s="112">
        <v>1000</v>
      </c>
      <c r="K790" s="118">
        <v>10000</v>
      </c>
      <c r="L790" s="113">
        <v>87000</v>
      </c>
      <c r="M790" s="116">
        <v>20.100000000000001</v>
      </c>
      <c r="N790" s="117" t="s">
        <v>99</v>
      </c>
    </row>
    <row r="791" spans="1:14" x14ac:dyDescent="0.2">
      <c r="B791" s="121" t="s">
        <v>850</v>
      </c>
      <c r="C791" s="176">
        <v>100000</v>
      </c>
      <c r="D791" s="123">
        <v>10</v>
      </c>
      <c r="E791" s="159"/>
      <c r="F791" s="159"/>
      <c r="G791" s="159"/>
      <c r="H791" s="159"/>
      <c r="I791" s="159"/>
      <c r="J791" s="159"/>
      <c r="K791" s="159"/>
      <c r="L791" s="159"/>
      <c r="M791" s="128">
        <v>100.5</v>
      </c>
      <c r="N791" s="128" t="s">
        <v>88</v>
      </c>
    </row>
    <row r="792" spans="1:14" ht="22.5" customHeight="1" x14ac:dyDescent="0.2">
      <c r="B792" s="121" t="s">
        <v>851</v>
      </c>
      <c r="C792" s="176">
        <v>10000000</v>
      </c>
      <c r="D792" s="123">
        <v>100</v>
      </c>
      <c r="E792" s="159"/>
      <c r="F792" s="159"/>
      <c r="G792" s="159"/>
      <c r="H792" s="159"/>
      <c r="I792" s="159"/>
      <c r="J792" s="159"/>
      <c r="K792" s="159"/>
      <c r="L792" s="159"/>
      <c r="M792" s="128">
        <v>5</v>
      </c>
      <c r="N792" s="128" t="s">
        <v>99</v>
      </c>
    </row>
    <row r="793" spans="1:14" x14ac:dyDescent="0.2">
      <c r="B793" s="121" t="s">
        <v>852</v>
      </c>
      <c r="C793" s="176">
        <v>100000</v>
      </c>
      <c r="D793" s="123">
        <v>100</v>
      </c>
      <c r="E793" s="159"/>
      <c r="F793" s="159"/>
      <c r="G793" s="159"/>
      <c r="H793" s="159"/>
      <c r="I793" s="159"/>
      <c r="J793" s="159"/>
      <c r="K793" s="159"/>
      <c r="L793" s="159"/>
      <c r="M793" s="128">
        <v>56</v>
      </c>
      <c r="N793" s="128" t="s">
        <v>88</v>
      </c>
    </row>
    <row r="809" ht="12.75" customHeight="1" x14ac:dyDescent="0.2"/>
    <row r="819" spans="1:11" x14ac:dyDescent="0.2">
      <c r="A819" s="110"/>
      <c r="F819" s="184"/>
      <c r="J819" s="184"/>
      <c r="K819" s="184"/>
    </row>
    <row r="820" spans="1:11" x14ac:dyDescent="0.2">
      <c r="A820" s="110"/>
    </row>
  </sheetData>
  <sheetProtection password="DA3B" sheet="1" objects="1" scenarios="1"/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verticalDpi="300" r:id="rId1"/>
  <headerFooter alignWithMargins="0">
    <oddHeader>&amp;L&amp;"Arial,Fett"BMU-RSII&amp;"Arial,Standard":Entwurf StrlSchV, &amp;CAnl. III Tab. 1, Stand 21.12.99&amp;RSeite &amp;P+89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1536C-829E-4EB8-A4D5-21D32A90ABE2}">
  <dimension ref="A2:F804"/>
  <sheetViews>
    <sheetView workbookViewId="0">
      <pane ySplit="7" topLeftCell="A477" activePane="bottomLeft" state="frozen"/>
      <selection pane="bottomLeft" activeCell="D3" sqref="D3"/>
    </sheetView>
  </sheetViews>
  <sheetFormatPr baseColWidth="10" defaultRowHeight="12.75" x14ac:dyDescent="0.2"/>
  <cols>
    <col min="1" max="1" width="11.42578125" style="211"/>
    <col min="2" max="2" width="11.42578125" style="222"/>
    <col min="3" max="3" width="4.5703125" style="222" customWidth="1"/>
    <col min="7" max="16384" width="11.42578125" style="211"/>
  </cols>
  <sheetData>
    <row r="2" spans="1:6" ht="18" x14ac:dyDescent="0.25">
      <c r="D2" s="460" t="s">
        <v>1323</v>
      </c>
      <c r="E2" s="460"/>
      <c r="F2" s="460"/>
    </row>
    <row r="3" spans="1:6" ht="14.25" x14ac:dyDescent="0.25">
      <c r="A3" s="364" t="s">
        <v>3</v>
      </c>
      <c r="B3" s="365" t="s">
        <v>895</v>
      </c>
      <c r="C3" s="365"/>
      <c r="D3" s="365" t="s">
        <v>895</v>
      </c>
      <c r="E3" s="365" t="s">
        <v>1194</v>
      </c>
      <c r="F3" s="365" t="s">
        <v>1195</v>
      </c>
    </row>
    <row r="4" spans="1:6" ht="17.25" x14ac:dyDescent="0.35">
      <c r="A4" s="364"/>
      <c r="B4" s="366" t="s">
        <v>1196</v>
      </c>
      <c r="C4" s="366"/>
      <c r="D4" s="366" t="s">
        <v>1196</v>
      </c>
      <c r="E4" s="367" t="s">
        <v>1197</v>
      </c>
      <c r="F4" s="367" t="s">
        <v>1197</v>
      </c>
    </row>
    <row r="5" spans="1:6" x14ac:dyDescent="0.2">
      <c r="A5" s="368" t="s">
        <v>67</v>
      </c>
      <c r="B5" s="366" t="s">
        <v>1198</v>
      </c>
      <c r="C5" s="366"/>
      <c r="D5" s="366" t="s">
        <v>1198</v>
      </c>
      <c r="E5" s="369" t="s">
        <v>1199</v>
      </c>
      <c r="F5" s="369" t="s">
        <v>1199</v>
      </c>
    </row>
    <row r="6" spans="1:6" ht="13.5" thickBot="1" x14ac:dyDescent="0.25">
      <c r="A6" s="364"/>
      <c r="B6" s="366" t="s">
        <v>1200</v>
      </c>
      <c r="C6" s="366"/>
      <c r="D6" s="366" t="s">
        <v>1200</v>
      </c>
      <c r="E6" s="18"/>
      <c r="F6" s="18"/>
    </row>
    <row r="7" spans="1:6" ht="13.5" thickBot="1" x14ac:dyDescent="0.25">
      <c r="A7" s="209"/>
      <c r="B7" s="210"/>
      <c r="C7" s="210"/>
      <c r="D7" s="370" t="s">
        <v>1201</v>
      </c>
      <c r="E7" s="336" t="s">
        <v>1202</v>
      </c>
      <c r="F7" s="336" t="s">
        <v>1203</v>
      </c>
    </row>
    <row r="8" spans="1:6" x14ac:dyDescent="0.2">
      <c r="A8" s="371" t="s">
        <v>86</v>
      </c>
      <c r="B8" s="369" t="s">
        <v>1204</v>
      </c>
      <c r="C8" s="369"/>
      <c r="D8" s="369" t="s">
        <v>1204</v>
      </c>
      <c r="E8" s="372"/>
      <c r="F8" s="372">
        <v>0</v>
      </c>
    </row>
    <row r="9" spans="1:6" x14ac:dyDescent="0.2">
      <c r="A9" s="215" t="s">
        <v>87</v>
      </c>
      <c r="B9" s="213">
        <v>8.3899999999999999E-3</v>
      </c>
      <c r="C9" s="213"/>
      <c r="D9" s="366">
        <v>8.0000000000000002E-3</v>
      </c>
      <c r="E9" s="372"/>
      <c r="F9" s="372">
        <v>8.3899999999999999E-3</v>
      </c>
    </row>
    <row r="10" spans="1:6" x14ac:dyDescent="0.2">
      <c r="A10" s="373" t="s">
        <v>89</v>
      </c>
      <c r="B10" s="366" t="s">
        <v>1205</v>
      </c>
      <c r="C10" s="366"/>
      <c r="D10" s="366" t="s">
        <v>1205</v>
      </c>
      <c r="E10" s="372"/>
      <c r="F10" s="372"/>
    </row>
    <row r="11" spans="1:6" x14ac:dyDescent="0.2">
      <c r="A11" s="215" t="s">
        <v>50</v>
      </c>
      <c r="B11" s="214">
        <v>0.1704</v>
      </c>
      <c r="C11" s="214"/>
      <c r="D11" s="374">
        <v>0.16</v>
      </c>
      <c r="E11" s="375">
        <v>0.1704</v>
      </c>
      <c r="F11" s="375">
        <v>0.17</v>
      </c>
    </row>
    <row r="12" spans="1:6" x14ac:dyDescent="0.2">
      <c r="A12" s="373" t="s">
        <v>882</v>
      </c>
      <c r="B12" s="366" t="s">
        <v>1205</v>
      </c>
      <c r="C12" s="366"/>
      <c r="D12" s="366" t="s">
        <v>1205</v>
      </c>
      <c r="E12" s="372"/>
      <c r="F12" s="372">
        <v>0</v>
      </c>
    </row>
    <row r="13" spans="1:6" x14ac:dyDescent="0.2">
      <c r="A13" s="215" t="s">
        <v>51</v>
      </c>
      <c r="B13" s="214">
        <v>0.17050000000000001</v>
      </c>
      <c r="C13" s="214"/>
      <c r="D13" s="374">
        <v>0.16</v>
      </c>
      <c r="E13" s="375">
        <v>0.17050000000000001</v>
      </c>
      <c r="F13" s="375">
        <v>0.17</v>
      </c>
    </row>
    <row r="14" spans="1:6" x14ac:dyDescent="0.2">
      <c r="A14" s="215" t="s">
        <v>52</v>
      </c>
      <c r="B14" s="214">
        <v>0.17069999999999999</v>
      </c>
      <c r="C14" s="214"/>
      <c r="D14" s="374">
        <v>0.161</v>
      </c>
      <c r="E14" s="375">
        <v>0.17069999999999999</v>
      </c>
      <c r="F14" s="375">
        <v>0.17100000000000001</v>
      </c>
    </row>
    <row r="15" spans="1:6" x14ac:dyDescent="0.2">
      <c r="A15" s="215" t="s">
        <v>11</v>
      </c>
      <c r="B15" s="213">
        <v>0.1653</v>
      </c>
      <c r="C15" s="213"/>
      <c r="D15" s="366">
        <v>0.16</v>
      </c>
      <c r="E15" s="372">
        <v>0.1653</v>
      </c>
      <c r="F15" s="372">
        <v>0.16500000000000001</v>
      </c>
    </row>
    <row r="16" spans="1:6" x14ac:dyDescent="0.2">
      <c r="A16" s="215" t="s">
        <v>97</v>
      </c>
      <c r="B16" s="213">
        <v>0.33300000000000002</v>
      </c>
      <c r="C16" s="213"/>
      <c r="D16" s="366">
        <v>0.33</v>
      </c>
      <c r="E16" s="372">
        <v>0.33300000000000002</v>
      </c>
      <c r="F16" s="372">
        <v>0.33300000000000002</v>
      </c>
    </row>
    <row r="17" spans="1:6" x14ac:dyDescent="0.2">
      <c r="A17" s="215" t="s">
        <v>98</v>
      </c>
      <c r="B17" s="220">
        <v>0.50600000000000001</v>
      </c>
      <c r="C17" s="220"/>
      <c r="D17" s="366">
        <v>0.50600000000000001</v>
      </c>
      <c r="E17" s="372"/>
      <c r="F17" s="372">
        <v>0.49</v>
      </c>
    </row>
    <row r="18" spans="1:6" x14ac:dyDescent="0.2">
      <c r="A18" s="376" t="s">
        <v>1206</v>
      </c>
      <c r="B18" s="366">
        <v>0.52900000000000003</v>
      </c>
      <c r="C18" s="366"/>
      <c r="D18" s="366">
        <v>0.52900000000000003</v>
      </c>
      <c r="E18" s="372"/>
      <c r="F18" s="372"/>
    </row>
    <row r="19" spans="1:6" x14ac:dyDescent="0.2">
      <c r="A19" s="371" t="s">
        <v>101</v>
      </c>
      <c r="B19" s="369">
        <v>0.38200000000000001</v>
      </c>
      <c r="C19" s="369"/>
      <c r="D19" s="369">
        <v>0.38200000000000001</v>
      </c>
      <c r="E19" s="372"/>
      <c r="F19" s="372"/>
    </row>
    <row r="20" spans="1:6" x14ac:dyDescent="0.2">
      <c r="A20" s="212" t="s">
        <v>102</v>
      </c>
      <c r="B20" s="213">
        <v>1E-3</v>
      </c>
      <c r="C20" s="213"/>
      <c r="D20" s="369" t="s">
        <v>1205</v>
      </c>
      <c r="E20" s="372"/>
      <c r="F20" s="372"/>
    </row>
    <row r="21" spans="1:6" x14ac:dyDescent="0.2">
      <c r="A21" s="371" t="s">
        <v>103</v>
      </c>
      <c r="B21" s="369" t="s">
        <v>1205</v>
      </c>
      <c r="C21" s="369"/>
      <c r="D21" s="369" t="s">
        <v>1205</v>
      </c>
      <c r="E21" s="372"/>
      <c r="F21" s="372"/>
    </row>
    <row r="22" spans="1:6" x14ac:dyDescent="0.2">
      <c r="A22" s="371" t="s">
        <v>1207</v>
      </c>
      <c r="B22" s="369">
        <v>0.371</v>
      </c>
      <c r="C22" s="369"/>
      <c r="D22" s="369">
        <v>0.371</v>
      </c>
      <c r="E22" s="372"/>
      <c r="F22" s="372"/>
    </row>
    <row r="23" spans="1:6" x14ac:dyDescent="0.2">
      <c r="A23" s="371" t="s">
        <v>104</v>
      </c>
      <c r="B23" s="369" t="s">
        <v>1205</v>
      </c>
      <c r="C23" s="369"/>
      <c r="D23" s="369" t="s">
        <v>1205</v>
      </c>
      <c r="E23" s="372"/>
      <c r="F23" s="372">
        <v>0</v>
      </c>
    </row>
    <row r="24" spans="1:6" x14ac:dyDescent="0.2">
      <c r="A24" s="371" t="s">
        <v>105</v>
      </c>
      <c r="B24" s="369" t="s">
        <v>1205</v>
      </c>
      <c r="C24" s="369"/>
      <c r="D24" s="369" t="s">
        <v>1205</v>
      </c>
      <c r="E24" s="372"/>
      <c r="F24" s="372"/>
    </row>
    <row r="25" spans="1:6" x14ac:dyDescent="0.2">
      <c r="A25" s="371" t="s">
        <v>880</v>
      </c>
      <c r="B25" s="369" t="s">
        <v>1205</v>
      </c>
      <c r="C25" s="369"/>
      <c r="D25" s="369" t="s">
        <v>1205</v>
      </c>
      <c r="E25" s="372"/>
      <c r="F25" s="372">
        <v>0</v>
      </c>
    </row>
    <row r="26" spans="1:6" x14ac:dyDescent="0.2">
      <c r="A26" s="371" t="s">
        <v>883</v>
      </c>
      <c r="B26" s="369" t="s">
        <v>1205</v>
      </c>
      <c r="C26" s="369"/>
      <c r="D26" s="369" t="s">
        <v>1205</v>
      </c>
      <c r="E26" s="372"/>
      <c r="F26" s="372">
        <v>2.5599999999999999E-5</v>
      </c>
    </row>
    <row r="27" spans="1:6" x14ac:dyDescent="0.2">
      <c r="A27" s="371" t="s">
        <v>110</v>
      </c>
      <c r="B27" s="369">
        <v>1.5509999999999999</v>
      </c>
      <c r="C27" s="369"/>
      <c r="D27" s="369">
        <v>1.5509999999999999</v>
      </c>
      <c r="E27" s="372"/>
      <c r="F27" s="372"/>
    </row>
    <row r="28" spans="1:6" x14ac:dyDescent="0.2">
      <c r="A28" s="371" t="s">
        <v>111</v>
      </c>
      <c r="B28" s="369">
        <v>0.24099999999999999</v>
      </c>
      <c r="C28" s="369"/>
      <c r="D28" s="369">
        <v>0.24099999999999999</v>
      </c>
      <c r="E28" s="372"/>
      <c r="F28" s="372"/>
    </row>
    <row r="29" spans="1:6" x14ac:dyDescent="0.2">
      <c r="A29" s="371" t="s">
        <v>112</v>
      </c>
      <c r="B29" s="369" t="s">
        <v>1205</v>
      </c>
      <c r="C29" s="369"/>
      <c r="D29" s="369" t="s">
        <v>1205</v>
      </c>
      <c r="E29" s="372"/>
      <c r="F29" s="372"/>
    </row>
    <row r="30" spans="1:6" x14ac:dyDescent="0.2">
      <c r="A30" s="371" t="s">
        <v>113</v>
      </c>
      <c r="B30" s="369" t="s">
        <v>1205</v>
      </c>
      <c r="C30" s="369"/>
      <c r="D30" s="369" t="s">
        <v>1205</v>
      </c>
      <c r="E30" s="372"/>
      <c r="F30" s="372"/>
    </row>
    <row r="31" spans="1:6" x14ac:dyDescent="0.2">
      <c r="A31" s="212" t="s">
        <v>114</v>
      </c>
      <c r="B31" s="214">
        <v>0.188</v>
      </c>
      <c r="C31" s="214"/>
      <c r="D31" s="377">
        <v>0.188</v>
      </c>
      <c r="E31" s="375"/>
      <c r="F31" s="375">
        <v>0.18</v>
      </c>
    </row>
    <row r="32" spans="1:6" x14ac:dyDescent="0.2">
      <c r="A32" s="371" t="s">
        <v>1208</v>
      </c>
      <c r="B32" s="369">
        <v>0.48</v>
      </c>
      <c r="C32" s="369"/>
      <c r="D32" s="369">
        <v>0.48</v>
      </c>
      <c r="E32" s="372"/>
      <c r="F32" s="372"/>
    </row>
    <row r="33" spans="1:6" x14ac:dyDescent="0.2">
      <c r="A33" s="212" t="s">
        <v>884</v>
      </c>
      <c r="B33" s="213">
        <v>2.1100000000000001E-2</v>
      </c>
      <c r="C33" s="213"/>
      <c r="D33" s="369">
        <v>2.1999999999999999E-2</v>
      </c>
      <c r="E33" s="372"/>
      <c r="F33" s="372">
        <v>2.1100000000000001E-2</v>
      </c>
    </row>
    <row r="34" spans="1:6" x14ac:dyDescent="0.2">
      <c r="A34" s="212" t="s">
        <v>115</v>
      </c>
      <c r="B34" s="219">
        <v>0.46400000000000002</v>
      </c>
      <c r="C34" s="219"/>
      <c r="D34" s="378">
        <v>0.46400000000000002</v>
      </c>
      <c r="E34" s="379"/>
      <c r="F34" s="379">
        <v>3.73E-2</v>
      </c>
    </row>
    <row r="35" spans="1:6" x14ac:dyDescent="0.2">
      <c r="A35" s="212" t="s">
        <v>116</v>
      </c>
      <c r="B35" s="213">
        <v>0.152</v>
      </c>
      <c r="C35" s="213"/>
      <c r="D35" s="369">
        <v>0.152</v>
      </c>
      <c r="E35" s="372"/>
      <c r="F35" s="372">
        <v>0.16</v>
      </c>
    </row>
    <row r="36" spans="1:6" x14ac:dyDescent="0.2">
      <c r="A36" s="371" t="s">
        <v>117</v>
      </c>
      <c r="B36" s="369">
        <v>1.5529999999999999</v>
      </c>
      <c r="C36" s="369"/>
      <c r="D36" s="369">
        <v>1.5529999999999999</v>
      </c>
      <c r="E36" s="372"/>
      <c r="F36" s="372"/>
    </row>
    <row r="37" spans="1:6" x14ac:dyDescent="0.2">
      <c r="A37" s="371" t="s">
        <v>118</v>
      </c>
      <c r="B37" s="369">
        <v>0.30199999999999999</v>
      </c>
      <c r="C37" s="369"/>
      <c r="D37" s="369">
        <v>0.30199999999999999</v>
      </c>
      <c r="E37" s="372"/>
      <c r="F37" s="372"/>
    </row>
    <row r="38" spans="1:6" x14ac:dyDescent="0.2">
      <c r="A38" s="371" t="s">
        <v>119</v>
      </c>
      <c r="B38" s="369" t="s">
        <v>1205</v>
      </c>
      <c r="C38" s="369"/>
      <c r="D38" s="369" t="s">
        <v>1205</v>
      </c>
      <c r="E38" s="372"/>
      <c r="F38" s="372"/>
    </row>
    <row r="39" spans="1:6" x14ac:dyDescent="0.2">
      <c r="A39" s="371" t="s">
        <v>121</v>
      </c>
      <c r="B39" s="369" t="s">
        <v>1205</v>
      </c>
      <c r="C39" s="369"/>
      <c r="D39" s="369" t="s">
        <v>1205</v>
      </c>
      <c r="E39" s="372"/>
      <c r="F39" s="372">
        <v>0</v>
      </c>
    </row>
    <row r="40" spans="1:6" x14ac:dyDescent="0.2">
      <c r="A40" s="371" t="s">
        <v>122</v>
      </c>
      <c r="B40" s="369">
        <v>0.156</v>
      </c>
      <c r="C40" s="369"/>
      <c r="D40" s="369">
        <v>0.156</v>
      </c>
      <c r="E40" s="372"/>
      <c r="F40" s="372"/>
    </row>
    <row r="41" spans="1:6" x14ac:dyDescent="0.2">
      <c r="A41" s="371" t="s">
        <v>124</v>
      </c>
      <c r="B41" s="369">
        <v>0.17399999999999999</v>
      </c>
      <c r="C41" s="369"/>
      <c r="D41" s="369">
        <v>0.17399999999999999</v>
      </c>
      <c r="E41" s="372"/>
      <c r="F41" s="372"/>
    </row>
    <row r="42" spans="1:6" x14ac:dyDescent="0.2">
      <c r="A42" s="371" t="s">
        <v>125</v>
      </c>
      <c r="B42" s="369">
        <v>0.32400000000000001</v>
      </c>
      <c r="C42" s="369"/>
      <c r="D42" s="369">
        <v>0.32400000000000001</v>
      </c>
      <c r="E42" s="372"/>
      <c r="F42" s="372"/>
    </row>
    <row r="43" spans="1:6" x14ac:dyDescent="0.2">
      <c r="A43" s="380" t="s">
        <v>126</v>
      </c>
      <c r="B43" s="369">
        <v>4.4999999999999998E-2</v>
      </c>
      <c r="C43" s="369"/>
      <c r="D43" s="369">
        <v>4.4999999999999998E-2</v>
      </c>
      <c r="E43" s="372"/>
      <c r="F43" s="372"/>
    </row>
    <row r="44" spans="1:6" x14ac:dyDescent="0.2">
      <c r="A44" s="212" t="s">
        <v>127</v>
      </c>
      <c r="B44" s="213">
        <v>0.29899999999999999</v>
      </c>
      <c r="C44" s="213"/>
      <c r="D44" s="369">
        <v>0.29899999999999999</v>
      </c>
      <c r="E44" s="372"/>
      <c r="F44" s="372"/>
    </row>
    <row r="45" spans="1:6" x14ac:dyDescent="0.2">
      <c r="A45" s="212" t="s">
        <v>128</v>
      </c>
      <c r="B45" s="213">
        <v>1.7000000000000001E-2</v>
      </c>
      <c r="C45" s="213"/>
      <c r="D45" s="369">
        <v>1.7000000000000001E-2</v>
      </c>
      <c r="E45" s="372"/>
      <c r="F45" s="372"/>
    </row>
    <row r="46" spans="1:6" x14ac:dyDescent="0.2">
      <c r="A46" s="371" t="s">
        <v>129</v>
      </c>
      <c r="B46" s="369">
        <v>0.495</v>
      </c>
      <c r="C46" s="369"/>
      <c r="D46" s="369">
        <v>0.495</v>
      </c>
      <c r="E46" s="372"/>
      <c r="F46" s="372"/>
    </row>
    <row r="47" spans="1:6" x14ac:dyDescent="0.2">
      <c r="A47" s="371" t="s">
        <v>130</v>
      </c>
      <c r="B47" s="369">
        <v>1E-3</v>
      </c>
      <c r="C47" s="369"/>
      <c r="D47" s="369">
        <v>1E-3</v>
      </c>
      <c r="E47" s="372"/>
      <c r="F47" s="372"/>
    </row>
    <row r="48" spans="1:6" x14ac:dyDescent="0.2">
      <c r="A48" s="371" t="s">
        <v>1209</v>
      </c>
      <c r="B48" s="369">
        <v>2.5999999999999999E-2</v>
      </c>
      <c r="C48" s="369"/>
      <c r="D48" s="369">
        <v>2.5999999999999999E-2</v>
      </c>
      <c r="E48" s="372"/>
      <c r="F48" s="372"/>
    </row>
    <row r="49" spans="1:6" x14ac:dyDescent="0.2">
      <c r="A49" s="371" t="s">
        <v>132</v>
      </c>
      <c r="B49" s="369">
        <v>0.13600000000000001</v>
      </c>
      <c r="C49" s="369"/>
      <c r="D49" s="369">
        <v>0.13600000000000001</v>
      </c>
      <c r="E49" s="372"/>
      <c r="F49" s="372"/>
    </row>
    <row r="50" spans="1:6" x14ac:dyDescent="0.2">
      <c r="A50" s="371" t="s">
        <v>133</v>
      </c>
      <c r="B50" s="369">
        <v>0.156</v>
      </c>
      <c r="C50" s="369"/>
      <c r="D50" s="369">
        <v>0.156</v>
      </c>
      <c r="E50" s="372"/>
      <c r="F50" s="372"/>
    </row>
    <row r="51" spans="1:6" x14ac:dyDescent="0.2">
      <c r="A51" s="371" t="s">
        <v>134</v>
      </c>
      <c r="B51" s="369">
        <v>0.432</v>
      </c>
      <c r="C51" s="369"/>
      <c r="D51" s="369">
        <v>0.432</v>
      </c>
      <c r="E51" s="372"/>
      <c r="F51" s="372"/>
    </row>
    <row r="52" spans="1:6" x14ac:dyDescent="0.2">
      <c r="A52" s="371" t="s">
        <v>135</v>
      </c>
      <c r="B52" s="369" t="s">
        <v>1205</v>
      </c>
      <c r="C52" s="369"/>
      <c r="D52" s="369" t="s">
        <v>1205</v>
      </c>
      <c r="E52" s="372"/>
      <c r="F52" s="372"/>
    </row>
    <row r="53" spans="1:6" x14ac:dyDescent="0.2">
      <c r="A53" s="371" t="s">
        <v>136</v>
      </c>
      <c r="B53" s="369">
        <v>7.0999999999999994E-2</v>
      </c>
      <c r="C53" s="369"/>
      <c r="D53" s="369">
        <v>7.0999999999999994E-2</v>
      </c>
      <c r="E53" s="372"/>
      <c r="F53" s="372"/>
    </row>
    <row r="54" spans="1:6" x14ac:dyDescent="0.2">
      <c r="A54" s="371" t="s">
        <v>137</v>
      </c>
      <c r="B54" s="369">
        <v>0.16600000000000001</v>
      </c>
      <c r="C54" s="369"/>
      <c r="D54" s="369">
        <v>0.16600000000000001</v>
      </c>
      <c r="E54" s="372"/>
      <c r="F54" s="372"/>
    </row>
    <row r="55" spans="1:6" x14ac:dyDescent="0.2">
      <c r="A55" s="212" t="s">
        <v>881</v>
      </c>
      <c r="B55" s="213">
        <v>5.4400000000000004E-3</v>
      </c>
      <c r="C55" s="213"/>
      <c r="D55" s="369">
        <v>5.0000000000000001E-3</v>
      </c>
      <c r="E55" s="372">
        <v>5.4400000000000004E-3</v>
      </c>
      <c r="F55" s="372">
        <v>5.4299999999999999E-3</v>
      </c>
    </row>
    <row r="56" spans="1:6" x14ac:dyDescent="0.2">
      <c r="A56" s="371" t="s">
        <v>139</v>
      </c>
      <c r="B56" s="369">
        <v>0.159</v>
      </c>
      <c r="C56" s="369"/>
      <c r="D56" s="369">
        <v>0.159</v>
      </c>
      <c r="E56" s="372"/>
      <c r="F56" s="372"/>
    </row>
    <row r="57" spans="1:6" x14ac:dyDescent="0.2">
      <c r="A57" s="212" t="s">
        <v>140</v>
      </c>
      <c r="B57" s="213">
        <v>0.51100000000000001</v>
      </c>
      <c r="C57" s="213"/>
      <c r="D57" s="369">
        <v>0.51</v>
      </c>
      <c r="E57" s="372"/>
      <c r="F57" s="372">
        <v>0.51100000000000001</v>
      </c>
    </row>
    <row r="58" spans="1:6" x14ac:dyDescent="0.2">
      <c r="A58" s="371" t="s">
        <v>141</v>
      </c>
      <c r="B58" s="369">
        <v>0.38900000000000001</v>
      </c>
      <c r="C58" s="369"/>
      <c r="D58" s="369">
        <v>0.38900000000000001</v>
      </c>
      <c r="E58" s="372"/>
      <c r="F58" s="372"/>
    </row>
    <row r="59" spans="1:6" x14ac:dyDescent="0.2">
      <c r="A59" s="371" t="s">
        <v>142</v>
      </c>
      <c r="B59" s="369" t="s">
        <v>1205</v>
      </c>
      <c r="C59" s="369"/>
      <c r="D59" s="369" t="s">
        <v>1205</v>
      </c>
      <c r="E59" s="372"/>
      <c r="F59" s="372"/>
    </row>
    <row r="60" spans="1:6" x14ac:dyDescent="0.2">
      <c r="A60" s="212" t="s">
        <v>143</v>
      </c>
      <c r="B60" s="214">
        <v>0.12989999999999999</v>
      </c>
      <c r="C60" s="214"/>
      <c r="D60" s="377">
        <v>0.126</v>
      </c>
      <c r="E60" s="375">
        <v>0.12989999999999999</v>
      </c>
      <c r="F60" s="375">
        <v>0.13</v>
      </c>
    </row>
    <row r="61" spans="1:6" x14ac:dyDescent="0.2">
      <c r="A61" s="212" t="s">
        <v>144</v>
      </c>
      <c r="B61" s="213">
        <v>0.27500000000000002</v>
      </c>
      <c r="C61" s="213"/>
      <c r="D61" s="369">
        <v>0.27500000000000002</v>
      </c>
      <c r="E61" s="372"/>
      <c r="F61" s="372"/>
    </row>
    <row r="62" spans="1:6" x14ac:dyDescent="0.2">
      <c r="A62" s="212" t="s">
        <v>145</v>
      </c>
      <c r="B62" s="214">
        <v>0.125</v>
      </c>
      <c r="C62" s="214"/>
      <c r="D62" s="377">
        <v>0.11600000000000001</v>
      </c>
      <c r="E62" s="375"/>
      <c r="F62" s="375">
        <v>0.125</v>
      </c>
    </row>
    <row r="63" spans="1:6" x14ac:dyDescent="0.2">
      <c r="A63" s="371" t="s">
        <v>146</v>
      </c>
      <c r="B63" s="369" t="s">
        <v>1205</v>
      </c>
      <c r="C63" s="369"/>
      <c r="D63" s="369" t="s">
        <v>1205</v>
      </c>
      <c r="E63" s="372"/>
      <c r="F63" s="372">
        <v>0</v>
      </c>
    </row>
    <row r="64" spans="1:6" x14ac:dyDescent="0.2">
      <c r="A64" s="212" t="s">
        <v>147</v>
      </c>
      <c r="B64" s="214">
        <v>0.17069999999999999</v>
      </c>
      <c r="C64" s="214"/>
      <c r="D64" s="377">
        <v>0.17499999999999999</v>
      </c>
      <c r="E64" s="375">
        <v>0.17069999999999999</v>
      </c>
      <c r="F64" s="375">
        <v>0.17100000000000001</v>
      </c>
    </row>
    <row r="65" spans="1:6" x14ac:dyDescent="0.2">
      <c r="A65" s="371" t="s">
        <v>1210</v>
      </c>
      <c r="B65" s="369" t="s">
        <v>1205</v>
      </c>
      <c r="C65" s="369"/>
      <c r="D65" s="369" t="s">
        <v>1205</v>
      </c>
      <c r="E65" s="372"/>
      <c r="F65" s="372"/>
    </row>
    <row r="66" spans="1:6" x14ac:dyDescent="0.2">
      <c r="A66" s="371" t="s">
        <v>149</v>
      </c>
      <c r="B66" s="369">
        <v>0.30199999999999999</v>
      </c>
      <c r="C66" s="369"/>
      <c r="D66" s="369">
        <v>0.30199999999999999</v>
      </c>
      <c r="E66" s="372"/>
      <c r="F66" s="372"/>
    </row>
    <row r="67" spans="1:6" x14ac:dyDescent="0.2">
      <c r="A67" s="212" t="s">
        <v>150</v>
      </c>
      <c r="B67" s="213">
        <v>0.48499999999999999</v>
      </c>
      <c r="C67" s="213"/>
      <c r="D67" s="369">
        <v>0.48499999999999999</v>
      </c>
      <c r="E67" s="372"/>
      <c r="F67" s="372"/>
    </row>
    <row r="68" spans="1:6" x14ac:dyDescent="0.2">
      <c r="A68" s="217" t="s">
        <v>151</v>
      </c>
      <c r="B68" s="213">
        <v>2.0500000000000001E-2</v>
      </c>
      <c r="C68" s="213"/>
      <c r="D68" s="369">
        <v>2.1000000000000001E-2</v>
      </c>
      <c r="E68" s="372">
        <v>2.0500000000000001E-2</v>
      </c>
      <c r="F68" s="372">
        <v>2.0400000000000001E-2</v>
      </c>
    </row>
    <row r="69" spans="1:6" x14ac:dyDescent="0.2">
      <c r="A69" s="217" t="s">
        <v>152</v>
      </c>
      <c r="B69" s="213">
        <v>0.15390000000000001</v>
      </c>
      <c r="C69" s="213"/>
      <c r="D69" s="369">
        <v>0.14699999999999999</v>
      </c>
      <c r="E69" s="372">
        <v>0.15390000000000001</v>
      </c>
      <c r="F69" s="372">
        <v>0.154</v>
      </c>
    </row>
    <row r="70" spans="1:6" x14ac:dyDescent="0.2">
      <c r="A70" s="371" t="s">
        <v>153</v>
      </c>
      <c r="B70" s="369" t="s">
        <v>1205</v>
      </c>
      <c r="C70" s="369"/>
      <c r="D70" s="369" t="s">
        <v>1205</v>
      </c>
      <c r="E70" s="372"/>
      <c r="F70" s="372"/>
    </row>
    <row r="71" spans="1:6" x14ac:dyDescent="0.2">
      <c r="A71" s="212" t="s">
        <v>154</v>
      </c>
      <c r="B71" s="213">
        <v>0.35399999999999998</v>
      </c>
      <c r="C71" s="213"/>
      <c r="D71" s="369">
        <v>0.36599999999999999</v>
      </c>
      <c r="E71" s="372">
        <v>0.35399999999999998</v>
      </c>
      <c r="F71" s="372">
        <v>0.35399999999999998</v>
      </c>
    </row>
    <row r="72" spans="1:6" x14ac:dyDescent="0.2">
      <c r="A72" s="371" t="s">
        <v>155</v>
      </c>
      <c r="B72" s="369">
        <v>1E-3</v>
      </c>
      <c r="C72" s="369"/>
      <c r="D72" s="369">
        <v>1E-3</v>
      </c>
      <c r="E72" s="372"/>
      <c r="F72" s="372"/>
    </row>
    <row r="73" spans="1:6" x14ac:dyDescent="0.2">
      <c r="A73" s="371" t="s">
        <v>156</v>
      </c>
      <c r="B73" s="369">
        <v>1.7000000000000001E-2</v>
      </c>
      <c r="C73" s="369"/>
      <c r="D73" s="369">
        <v>1.7000000000000001E-2</v>
      </c>
      <c r="E73" s="372"/>
      <c r="F73" s="372"/>
    </row>
    <row r="74" spans="1:6" x14ac:dyDescent="0.2">
      <c r="A74" s="371" t="s">
        <v>157</v>
      </c>
      <c r="B74" s="369">
        <v>0.436</v>
      </c>
      <c r="C74" s="369"/>
      <c r="D74" s="369">
        <v>0.436</v>
      </c>
      <c r="E74" s="372"/>
      <c r="F74" s="372"/>
    </row>
    <row r="75" spans="1:6" x14ac:dyDescent="0.2">
      <c r="A75" s="371" t="s">
        <v>158</v>
      </c>
      <c r="B75" s="369">
        <v>0.26</v>
      </c>
      <c r="C75" s="369"/>
      <c r="D75" s="369">
        <v>0.26</v>
      </c>
      <c r="E75" s="372"/>
      <c r="F75" s="372"/>
    </row>
    <row r="76" spans="1:6" x14ac:dyDescent="0.2">
      <c r="A76" s="371" t="s">
        <v>159</v>
      </c>
      <c r="B76" s="369">
        <v>0.27800000000000002</v>
      </c>
      <c r="C76" s="369"/>
      <c r="D76" s="369">
        <v>0.27800000000000002</v>
      </c>
      <c r="E76" s="372"/>
      <c r="F76" s="372"/>
    </row>
    <row r="77" spans="1:6" x14ac:dyDescent="0.2">
      <c r="A77" s="371" t="s">
        <v>160</v>
      </c>
      <c r="B77" s="369" t="s">
        <v>1205</v>
      </c>
      <c r="C77" s="369"/>
      <c r="D77" s="369" t="s">
        <v>1205</v>
      </c>
      <c r="E77" s="372"/>
      <c r="F77" s="372"/>
    </row>
    <row r="78" spans="1:6" x14ac:dyDescent="0.2">
      <c r="A78" s="371" t="s">
        <v>161</v>
      </c>
      <c r="B78" s="369" t="s">
        <v>1205</v>
      </c>
      <c r="C78" s="369"/>
      <c r="D78" s="369" t="s">
        <v>1205</v>
      </c>
      <c r="E78" s="372"/>
      <c r="F78" s="372">
        <v>0</v>
      </c>
    </row>
    <row r="79" spans="1:6" x14ac:dyDescent="0.2">
      <c r="A79" s="371" t="s">
        <v>162</v>
      </c>
      <c r="B79" s="369">
        <v>8.1000000000000003E-2</v>
      </c>
      <c r="C79" s="369"/>
      <c r="D79" s="369">
        <v>8.1000000000000003E-2</v>
      </c>
      <c r="E79" s="372"/>
      <c r="F79" s="372"/>
    </row>
    <row r="80" spans="1:6" x14ac:dyDescent="0.2">
      <c r="A80" s="371" t="s">
        <v>1211</v>
      </c>
      <c r="B80" s="369">
        <v>3.9E-2</v>
      </c>
      <c r="C80" s="369"/>
      <c r="D80" s="369">
        <v>3.9E-2</v>
      </c>
      <c r="E80" s="372"/>
      <c r="F80" s="372"/>
    </row>
    <row r="81" spans="1:6" x14ac:dyDescent="0.2">
      <c r="A81" s="371" t="s">
        <v>165</v>
      </c>
      <c r="B81" s="369">
        <v>0.59599999999999997</v>
      </c>
      <c r="C81" s="369"/>
      <c r="D81" s="369">
        <v>0.59599999999999997</v>
      </c>
      <c r="E81" s="372"/>
      <c r="F81" s="372"/>
    </row>
    <row r="82" spans="1:6" x14ac:dyDescent="0.2">
      <c r="A82" s="371" t="s">
        <v>166</v>
      </c>
      <c r="B82" s="369">
        <v>0.128</v>
      </c>
      <c r="C82" s="369"/>
      <c r="D82" s="369">
        <v>0.128</v>
      </c>
      <c r="E82" s="372"/>
      <c r="F82" s="372"/>
    </row>
    <row r="83" spans="1:6" x14ac:dyDescent="0.2">
      <c r="A83" s="212" t="s">
        <v>56</v>
      </c>
      <c r="B83" s="213">
        <v>3.0599999999999999E-2</v>
      </c>
      <c r="C83" s="213"/>
      <c r="D83" s="369">
        <v>0.03</v>
      </c>
      <c r="E83" s="372">
        <v>3.0599999999999999E-2</v>
      </c>
      <c r="F83" s="372">
        <v>3.0599999999999999E-2</v>
      </c>
    </row>
    <row r="84" spans="1:6" x14ac:dyDescent="0.2">
      <c r="A84" s="212" t="s">
        <v>167</v>
      </c>
      <c r="B84" s="214">
        <v>1.984E-2</v>
      </c>
      <c r="C84" s="214"/>
      <c r="D84" s="377">
        <v>1.7999999999999999E-2</v>
      </c>
      <c r="E84" s="375">
        <v>1.984E-2</v>
      </c>
      <c r="F84" s="375">
        <v>1.9800000000000002E-2</v>
      </c>
    </row>
    <row r="85" spans="1:6" x14ac:dyDescent="0.2">
      <c r="A85" s="371" t="s">
        <v>1212</v>
      </c>
      <c r="B85" s="369">
        <v>0.31900000000000001</v>
      </c>
      <c r="C85" s="369"/>
      <c r="D85" s="369">
        <v>0.31900000000000001</v>
      </c>
      <c r="E85" s="372"/>
      <c r="F85" s="372"/>
    </row>
    <row r="86" spans="1:6" x14ac:dyDescent="0.2">
      <c r="A86" s="371" t="s">
        <v>169</v>
      </c>
      <c r="B86" s="369">
        <v>0.17499999999999999</v>
      </c>
      <c r="C86" s="369"/>
      <c r="D86" s="369">
        <v>0.17499999999999999</v>
      </c>
      <c r="E86" s="372"/>
      <c r="F86" s="372"/>
    </row>
    <row r="87" spans="1:6" x14ac:dyDescent="0.2">
      <c r="A87" s="212" t="s">
        <v>170</v>
      </c>
      <c r="B87" s="214">
        <v>8.48E-2</v>
      </c>
      <c r="C87" s="214"/>
      <c r="D87" s="377">
        <v>8.5999999999999993E-2</v>
      </c>
      <c r="E87" s="375"/>
      <c r="F87" s="375">
        <v>8.48E-2</v>
      </c>
    </row>
    <row r="88" spans="1:6" x14ac:dyDescent="0.2">
      <c r="A88" s="371" t="s">
        <v>171</v>
      </c>
      <c r="B88" s="369" t="s">
        <v>1205</v>
      </c>
      <c r="C88" s="369"/>
      <c r="D88" s="369" t="s">
        <v>1205</v>
      </c>
      <c r="E88" s="372"/>
      <c r="F88" s="372"/>
    </row>
    <row r="89" spans="1:6" x14ac:dyDescent="0.2">
      <c r="A89" s="371" t="s">
        <v>172</v>
      </c>
      <c r="B89" s="377">
        <v>6.7000000000000004E-2</v>
      </c>
      <c r="C89" s="377"/>
      <c r="D89" s="377">
        <v>6.7000000000000004E-2</v>
      </c>
      <c r="E89" s="372"/>
      <c r="F89" s="372"/>
    </row>
    <row r="90" spans="1:6" x14ac:dyDescent="0.2">
      <c r="A90" s="212" t="s">
        <v>173</v>
      </c>
      <c r="B90" s="214">
        <v>7.0400000000000004E-2</v>
      </c>
      <c r="C90" s="214"/>
      <c r="D90" s="369"/>
      <c r="E90" s="372"/>
      <c r="F90" s="375">
        <v>7.0400000000000004E-2</v>
      </c>
    </row>
    <row r="91" spans="1:6" x14ac:dyDescent="0.2">
      <c r="A91" s="371" t="s">
        <v>174</v>
      </c>
      <c r="B91" s="369">
        <v>0.24</v>
      </c>
      <c r="C91" s="369"/>
      <c r="D91" s="369">
        <v>0.24</v>
      </c>
      <c r="E91" s="372"/>
      <c r="F91" s="372"/>
    </row>
    <row r="92" spans="1:6" x14ac:dyDescent="0.2">
      <c r="A92" s="371" t="s">
        <v>175</v>
      </c>
      <c r="B92" s="369">
        <v>2.5999999999999999E-2</v>
      </c>
      <c r="C92" s="369"/>
      <c r="D92" s="369">
        <v>2.5999999999999999E-2</v>
      </c>
      <c r="E92" s="372"/>
      <c r="F92" s="372"/>
    </row>
    <row r="93" spans="1:6" x14ac:dyDescent="0.2">
      <c r="A93" s="371" t="s">
        <v>176</v>
      </c>
      <c r="B93" s="369">
        <v>0.183</v>
      </c>
      <c r="C93" s="369"/>
      <c r="D93" s="369">
        <v>0.183</v>
      </c>
      <c r="E93" s="372"/>
      <c r="F93" s="372"/>
    </row>
    <row r="94" spans="1:6" x14ac:dyDescent="0.2">
      <c r="A94" s="380" t="s">
        <v>177</v>
      </c>
      <c r="B94" s="369">
        <v>0.877</v>
      </c>
      <c r="C94" s="369"/>
      <c r="D94" s="369">
        <v>0.877</v>
      </c>
      <c r="E94" s="372"/>
      <c r="F94" s="372"/>
    </row>
    <row r="95" spans="1:6" x14ac:dyDescent="0.2">
      <c r="A95" s="212" t="s">
        <v>178</v>
      </c>
      <c r="B95" s="214">
        <v>2.6800000000000001E-2</v>
      </c>
      <c r="C95" s="214"/>
      <c r="D95" s="377">
        <v>2.5000000000000001E-2</v>
      </c>
      <c r="E95" s="375">
        <v>2.6800000000000001E-2</v>
      </c>
      <c r="F95" s="375">
        <v>2.6800000000000001E-2</v>
      </c>
    </row>
    <row r="96" spans="1:6" x14ac:dyDescent="0.2">
      <c r="A96" s="212" t="s">
        <v>54</v>
      </c>
      <c r="B96" s="214">
        <v>0.15809999999999999</v>
      </c>
      <c r="C96" s="214"/>
      <c r="D96" s="377">
        <v>0.14899999999999999</v>
      </c>
      <c r="E96" s="375">
        <v>0.15809999999999999</v>
      </c>
      <c r="F96" s="375">
        <v>0.158</v>
      </c>
    </row>
    <row r="97" spans="1:6" x14ac:dyDescent="0.2">
      <c r="A97" s="371" t="s">
        <v>179</v>
      </c>
      <c r="B97" s="369">
        <v>1E-3</v>
      </c>
      <c r="C97" s="369"/>
      <c r="D97" s="369">
        <v>1E-3</v>
      </c>
      <c r="E97" s="372"/>
      <c r="F97" s="372"/>
    </row>
    <row r="98" spans="1:6" x14ac:dyDescent="0.2">
      <c r="A98" s="371" t="s">
        <v>180</v>
      </c>
      <c r="B98" s="369">
        <v>0.38600000000000001</v>
      </c>
      <c r="C98" s="369"/>
      <c r="D98" s="369">
        <v>0.38600000000000001</v>
      </c>
      <c r="E98" s="372"/>
      <c r="F98" s="372"/>
    </row>
    <row r="99" spans="1:6" x14ac:dyDescent="0.2">
      <c r="A99" s="371" t="s">
        <v>181</v>
      </c>
      <c r="B99" s="369">
        <v>5.1999999999999998E-2</v>
      </c>
      <c r="C99" s="369"/>
      <c r="D99" s="369">
        <v>5.1999999999999998E-2</v>
      </c>
      <c r="E99" s="372"/>
      <c r="F99" s="372"/>
    </row>
    <row r="100" spans="1:6" x14ac:dyDescent="0.2">
      <c r="A100" s="371" t="s">
        <v>182</v>
      </c>
      <c r="B100" s="369">
        <v>0.108</v>
      </c>
      <c r="C100" s="369"/>
      <c r="D100" s="369">
        <v>0.108</v>
      </c>
      <c r="E100" s="372"/>
      <c r="F100" s="372"/>
    </row>
    <row r="101" spans="1:6" x14ac:dyDescent="0.2">
      <c r="A101" s="371" t="s">
        <v>183</v>
      </c>
      <c r="B101" s="369">
        <v>0.40699999999999997</v>
      </c>
      <c r="C101" s="369"/>
      <c r="D101" s="369">
        <v>0.40699999999999997</v>
      </c>
      <c r="E101" s="372"/>
      <c r="F101" s="372"/>
    </row>
    <row r="102" spans="1:6" x14ac:dyDescent="0.2">
      <c r="A102" s="371" t="s">
        <v>1213</v>
      </c>
      <c r="B102" s="369" t="s">
        <v>1205</v>
      </c>
      <c r="C102" s="369"/>
      <c r="D102" s="369" t="s">
        <v>1205</v>
      </c>
      <c r="E102" s="372"/>
      <c r="F102" s="372"/>
    </row>
    <row r="103" spans="1:6" x14ac:dyDescent="0.2">
      <c r="A103" s="212" t="s">
        <v>72</v>
      </c>
      <c r="B103" s="213">
        <v>0.15809999999999999</v>
      </c>
      <c r="C103" s="213"/>
      <c r="D103" s="369"/>
      <c r="E103" s="372">
        <v>0.15809999999999999</v>
      </c>
      <c r="F103" s="372">
        <v>0.158</v>
      </c>
    </row>
    <row r="104" spans="1:6" x14ac:dyDescent="0.2">
      <c r="A104" s="371" t="s">
        <v>184</v>
      </c>
      <c r="B104" s="369">
        <v>0.13200000000000001</v>
      </c>
      <c r="C104" s="369"/>
      <c r="D104" s="369">
        <v>0.13200000000000001</v>
      </c>
      <c r="E104" s="372"/>
      <c r="F104" s="372"/>
    </row>
    <row r="105" spans="1:6" x14ac:dyDescent="0.2">
      <c r="A105" s="371" t="s">
        <v>185</v>
      </c>
      <c r="B105" s="369" t="s">
        <v>1205</v>
      </c>
      <c r="C105" s="369"/>
      <c r="D105" s="369" t="s">
        <v>1205</v>
      </c>
      <c r="E105" s="372"/>
      <c r="F105" s="372"/>
    </row>
    <row r="106" spans="1:6" x14ac:dyDescent="0.2">
      <c r="A106" s="371" t="s">
        <v>186</v>
      </c>
      <c r="B106" s="369">
        <v>6.0000000000000001E-3</v>
      </c>
      <c r="C106" s="369"/>
      <c r="D106" s="369">
        <v>6.0000000000000001E-3</v>
      </c>
      <c r="E106" s="372"/>
      <c r="F106" s="372"/>
    </row>
    <row r="107" spans="1:6" x14ac:dyDescent="0.2">
      <c r="A107" s="371" t="s">
        <v>187</v>
      </c>
      <c r="B107" s="369">
        <v>0.16300000000000001</v>
      </c>
      <c r="C107" s="369"/>
      <c r="D107" s="369">
        <v>0.16300000000000001</v>
      </c>
      <c r="E107" s="372"/>
      <c r="F107" s="372"/>
    </row>
    <row r="108" spans="1:6" x14ac:dyDescent="0.2">
      <c r="A108" s="371" t="s">
        <v>188</v>
      </c>
      <c r="B108" s="369">
        <v>4.4999999999999998E-2</v>
      </c>
      <c r="C108" s="369"/>
      <c r="D108" s="369">
        <v>4.4999999999999998E-2</v>
      </c>
      <c r="E108" s="372"/>
      <c r="F108" s="372"/>
    </row>
    <row r="109" spans="1:6" x14ac:dyDescent="0.2">
      <c r="A109" s="371" t="s">
        <v>189</v>
      </c>
      <c r="B109" s="369">
        <v>0.25</v>
      </c>
      <c r="C109" s="369"/>
      <c r="D109" s="369">
        <v>0.25</v>
      </c>
      <c r="E109" s="372"/>
      <c r="F109" s="372"/>
    </row>
    <row r="110" spans="1:6" x14ac:dyDescent="0.2">
      <c r="A110" s="371" t="s">
        <v>190</v>
      </c>
      <c r="B110" s="369">
        <v>0.60299999999999998</v>
      </c>
      <c r="C110" s="369"/>
      <c r="D110" s="369">
        <v>0.60299999999999998</v>
      </c>
      <c r="E110" s="372"/>
      <c r="F110" s="372"/>
    </row>
    <row r="111" spans="1:6" x14ac:dyDescent="0.2">
      <c r="A111" s="371" t="s">
        <v>191</v>
      </c>
      <c r="B111" s="369">
        <v>8.7999999999999995E-2</v>
      </c>
      <c r="C111" s="369"/>
      <c r="D111" s="369">
        <v>8.7999999999999995E-2</v>
      </c>
      <c r="E111" s="372"/>
      <c r="F111" s="372"/>
    </row>
    <row r="112" spans="1:6" x14ac:dyDescent="0.2">
      <c r="A112" s="371" t="s">
        <v>192</v>
      </c>
      <c r="B112" s="369">
        <v>0.33900000000000002</v>
      </c>
      <c r="C112" s="369"/>
      <c r="D112" s="369">
        <v>0.33900000000000002</v>
      </c>
      <c r="E112" s="372"/>
      <c r="F112" s="372"/>
    </row>
    <row r="113" spans="1:6" x14ac:dyDescent="0.2">
      <c r="A113" s="371" t="s">
        <v>193</v>
      </c>
      <c r="B113" s="369">
        <v>3.0000000000000001E-3</v>
      </c>
      <c r="C113" s="369"/>
      <c r="D113" s="369">
        <v>3.0000000000000001E-3</v>
      </c>
      <c r="E113" s="372"/>
      <c r="F113" s="372"/>
    </row>
    <row r="114" spans="1:6" x14ac:dyDescent="0.2">
      <c r="A114" s="371" t="s">
        <v>194</v>
      </c>
      <c r="B114" s="369">
        <v>0.11700000000000001</v>
      </c>
      <c r="C114" s="369"/>
      <c r="D114" s="369">
        <v>0.11700000000000001</v>
      </c>
      <c r="E114" s="372"/>
      <c r="F114" s="372"/>
    </row>
    <row r="115" spans="1:6" x14ac:dyDescent="0.2">
      <c r="A115" s="371" t="s">
        <v>195</v>
      </c>
      <c r="B115" s="369">
        <v>0.13200000000000001</v>
      </c>
      <c r="C115" s="369"/>
      <c r="D115" s="369">
        <v>0.13200000000000001</v>
      </c>
      <c r="E115" s="372"/>
      <c r="F115" s="372"/>
    </row>
    <row r="116" spans="1:6" x14ac:dyDescent="0.2">
      <c r="A116" s="371" t="s">
        <v>196</v>
      </c>
      <c r="B116" s="369">
        <v>1E-3</v>
      </c>
      <c r="C116" s="369"/>
      <c r="D116" s="369">
        <v>1E-3</v>
      </c>
      <c r="E116" s="372"/>
      <c r="F116" s="372"/>
    </row>
    <row r="117" spans="1:6" x14ac:dyDescent="0.2">
      <c r="A117" s="371" t="s">
        <v>197</v>
      </c>
      <c r="B117" s="369">
        <v>0.80400000000000005</v>
      </c>
      <c r="C117" s="369"/>
      <c r="D117" s="369">
        <v>0.80400000000000005</v>
      </c>
      <c r="E117" s="372"/>
      <c r="F117" s="372"/>
    </row>
    <row r="118" spans="1:6" x14ac:dyDescent="0.2">
      <c r="A118" s="371" t="s">
        <v>198</v>
      </c>
      <c r="B118" s="369">
        <v>0.158</v>
      </c>
      <c r="C118" s="369"/>
      <c r="D118" s="369">
        <v>0.158</v>
      </c>
      <c r="E118" s="372"/>
      <c r="F118" s="372"/>
    </row>
    <row r="119" spans="1:6" x14ac:dyDescent="0.2">
      <c r="A119" s="371" t="s">
        <v>199</v>
      </c>
      <c r="B119" s="369">
        <v>0.17399999999999999</v>
      </c>
      <c r="C119" s="369"/>
      <c r="D119" s="369">
        <v>0.17399999999999999</v>
      </c>
      <c r="E119" s="372"/>
      <c r="F119" s="372"/>
    </row>
    <row r="120" spans="1:6" x14ac:dyDescent="0.2">
      <c r="A120" s="371" t="s">
        <v>1214</v>
      </c>
      <c r="B120" s="369">
        <v>3.7999999999999999E-2</v>
      </c>
      <c r="C120" s="369"/>
      <c r="D120" s="369">
        <v>3.7999999999999999E-2</v>
      </c>
      <c r="E120" s="372"/>
      <c r="F120" s="372"/>
    </row>
    <row r="121" spans="1:6" x14ac:dyDescent="0.2">
      <c r="A121" s="212" t="s">
        <v>201</v>
      </c>
      <c r="B121" s="214">
        <v>6.5799999999999997E-2</v>
      </c>
      <c r="C121" s="214"/>
      <c r="D121" s="377">
        <v>6.4000000000000001E-2</v>
      </c>
      <c r="E121" s="375">
        <v>6.5799999999999997E-2</v>
      </c>
      <c r="F121" s="375">
        <v>6.5600000000000006E-2</v>
      </c>
    </row>
    <row r="122" spans="1:6" x14ac:dyDescent="0.2">
      <c r="A122" s="371" t="s">
        <v>202</v>
      </c>
      <c r="B122" s="369" t="s">
        <v>1205</v>
      </c>
      <c r="C122" s="369"/>
      <c r="D122" s="369" t="s">
        <v>1205</v>
      </c>
      <c r="E122" s="372"/>
      <c r="F122" s="372"/>
    </row>
    <row r="123" spans="1:6" x14ac:dyDescent="0.2">
      <c r="A123" s="380" t="s">
        <v>203</v>
      </c>
      <c r="B123" s="369">
        <v>2E-3</v>
      </c>
      <c r="C123" s="369"/>
      <c r="D123" s="369">
        <v>2E-3</v>
      </c>
      <c r="E123" s="372"/>
      <c r="F123" s="372"/>
    </row>
    <row r="124" spans="1:6" x14ac:dyDescent="0.2">
      <c r="A124" s="371" t="s">
        <v>204</v>
      </c>
      <c r="B124" s="369">
        <v>4.0000000000000001E-3</v>
      </c>
      <c r="C124" s="369"/>
      <c r="D124" s="369">
        <v>4.0000000000000001E-3</v>
      </c>
      <c r="E124" s="372"/>
      <c r="F124" s="372"/>
    </row>
    <row r="125" spans="1:6" x14ac:dyDescent="0.2">
      <c r="A125" s="371" t="s">
        <v>205</v>
      </c>
      <c r="B125" s="369">
        <v>0.36199999999999999</v>
      </c>
      <c r="C125" s="369"/>
      <c r="D125" s="369">
        <v>0.36199999999999999</v>
      </c>
      <c r="E125" s="372"/>
      <c r="F125" s="372"/>
    </row>
    <row r="126" spans="1:6" x14ac:dyDescent="0.2">
      <c r="A126" s="371" t="s">
        <v>206</v>
      </c>
      <c r="B126" s="369">
        <v>1.022</v>
      </c>
      <c r="C126" s="369"/>
      <c r="D126" s="369">
        <v>1.022</v>
      </c>
      <c r="E126" s="372"/>
      <c r="F126" s="372"/>
    </row>
    <row r="127" spans="1:6" x14ac:dyDescent="0.2">
      <c r="A127" s="371" t="s">
        <v>207</v>
      </c>
      <c r="B127" s="369">
        <v>1.347</v>
      </c>
      <c r="C127" s="369"/>
      <c r="D127" s="369">
        <v>1.347</v>
      </c>
      <c r="E127" s="372"/>
      <c r="F127" s="372"/>
    </row>
    <row r="128" spans="1:6" x14ac:dyDescent="0.2">
      <c r="A128" s="212" t="s">
        <v>208</v>
      </c>
      <c r="B128" s="214">
        <v>0.189</v>
      </c>
      <c r="C128" s="214"/>
      <c r="D128" s="377">
        <v>0.189</v>
      </c>
      <c r="E128" s="375">
        <v>0.2</v>
      </c>
      <c r="F128" s="375">
        <v>0.2</v>
      </c>
    </row>
    <row r="129" spans="1:6" x14ac:dyDescent="0.2">
      <c r="A129" s="212" t="s">
        <v>209</v>
      </c>
      <c r="B129" s="213">
        <v>0.503</v>
      </c>
      <c r="C129" s="213"/>
      <c r="D129" s="369">
        <v>0.503</v>
      </c>
      <c r="E129" s="372"/>
      <c r="F129" s="372"/>
    </row>
    <row r="130" spans="1:6" x14ac:dyDescent="0.2">
      <c r="A130" s="371" t="s">
        <v>210</v>
      </c>
      <c r="B130" s="369">
        <v>5.0999999999999997E-2</v>
      </c>
      <c r="C130" s="369"/>
      <c r="D130" s="369">
        <v>5.0999999999999997E-2</v>
      </c>
      <c r="E130" s="372"/>
      <c r="F130" s="372"/>
    </row>
    <row r="131" spans="1:6" x14ac:dyDescent="0.2">
      <c r="A131" s="371" t="s">
        <v>211</v>
      </c>
      <c r="B131" s="369">
        <v>1.2999999999999999E-2</v>
      </c>
      <c r="C131" s="369"/>
      <c r="D131" s="369">
        <v>1.2999999999999999E-2</v>
      </c>
      <c r="E131" s="372"/>
      <c r="F131" s="372"/>
    </row>
    <row r="132" spans="1:6" x14ac:dyDescent="0.2">
      <c r="A132" s="371" t="s">
        <v>212</v>
      </c>
      <c r="B132" s="378">
        <v>1.2E-2</v>
      </c>
      <c r="C132" s="378"/>
      <c r="D132" s="378">
        <v>1.2E-2</v>
      </c>
      <c r="E132" s="379"/>
      <c r="F132" s="379">
        <v>2.0899999999999998E-2</v>
      </c>
    </row>
    <row r="133" spans="1:6" x14ac:dyDescent="0.2">
      <c r="A133" s="212" t="s">
        <v>213</v>
      </c>
      <c r="B133" s="213">
        <v>0.39500000000000002</v>
      </c>
      <c r="C133" s="213"/>
      <c r="D133" s="369">
        <v>0.39500000000000002</v>
      </c>
      <c r="E133" s="372"/>
      <c r="F133" s="372"/>
    </row>
    <row r="134" spans="1:6" x14ac:dyDescent="0.2">
      <c r="A134" s="371" t="s">
        <v>214</v>
      </c>
      <c r="B134" s="369">
        <v>1E-3</v>
      </c>
      <c r="C134" s="369"/>
      <c r="D134" s="369">
        <v>1E-3</v>
      </c>
      <c r="E134" s="372"/>
      <c r="F134" s="372"/>
    </row>
    <row r="135" spans="1:6" x14ac:dyDescent="0.2">
      <c r="A135" s="371" t="s">
        <v>215</v>
      </c>
      <c r="B135" s="369">
        <v>0.92300000000000004</v>
      </c>
      <c r="C135" s="369"/>
      <c r="D135" s="369">
        <v>0.92300000000000004</v>
      </c>
      <c r="E135" s="372"/>
      <c r="F135" s="372"/>
    </row>
    <row r="136" spans="1:6" x14ac:dyDescent="0.2">
      <c r="A136" s="371" t="s">
        <v>219</v>
      </c>
      <c r="B136" s="369">
        <v>4.2000000000000003E-2</v>
      </c>
      <c r="C136" s="369"/>
      <c r="D136" s="369">
        <v>4.2000000000000003E-2</v>
      </c>
      <c r="E136" s="372"/>
      <c r="F136" s="372"/>
    </row>
    <row r="137" spans="1:6" x14ac:dyDescent="0.2">
      <c r="A137" s="212" t="s">
        <v>220</v>
      </c>
      <c r="B137" s="213">
        <v>4.0000000000000001E-3</v>
      </c>
      <c r="C137" s="213"/>
      <c r="D137" s="369">
        <v>4.0000000000000001E-3</v>
      </c>
      <c r="E137" s="372"/>
      <c r="F137" s="372"/>
    </row>
    <row r="138" spans="1:6" x14ac:dyDescent="0.2">
      <c r="A138" s="212" t="s">
        <v>221</v>
      </c>
      <c r="B138" s="213">
        <v>2.0899999999999998E-2</v>
      </c>
      <c r="C138" s="213"/>
      <c r="D138" s="369"/>
      <c r="E138" s="372">
        <v>2.0899999999999998E-2</v>
      </c>
      <c r="F138" s="372">
        <v>2.0899999999999998E-2</v>
      </c>
    </row>
    <row r="139" spans="1:6" x14ac:dyDescent="0.2">
      <c r="A139" s="371" t="s">
        <v>223</v>
      </c>
      <c r="B139" s="369">
        <v>2E-3</v>
      </c>
      <c r="C139" s="369"/>
      <c r="D139" s="369">
        <v>2E-3</v>
      </c>
      <c r="E139" s="372"/>
      <c r="F139" s="372"/>
    </row>
    <row r="140" spans="1:6" x14ac:dyDescent="0.2">
      <c r="A140" s="212" t="s">
        <v>224</v>
      </c>
      <c r="B140" s="213">
        <v>1E-3</v>
      </c>
      <c r="C140" s="213"/>
      <c r="D140" s="369">
        <v>1E-3</v>
      </c>
      <c r="E140" s="372"/>
      <c r="F140" s="372">
        <v>3.7300000000000001E-4</v>
      </c>
    </row>
    <row r="141" spans="1:6" x14ac:dyDescent="0.2">
      <c r="A141" s="212" t="s">
        <v>225</v>
      </c>
      <c r="B141" s="213">
        <v>2.5999999999999999E-2</v>
      </c>
      <c r="C141" s="213"/>
      <c r="D141" s="369">
        <v>2.5999999999999999E-2</v>
      </c>
      <c r="E141" s="372"/>
      <c r="F141" s="372">
        <v>2.6800000000000001E-2</v>
      </c>
    </row>
    <row r="142" spans="1:6" x14ac:dyDescent="0.2">
      <c r="A142" s="371" t="s">
        <v>226</v>
      </c>
      <c r="B142" s="369">
        <v>0.501</v>
      </c>
      <c r="C142" s="369"/>
      <c r="D142" s="369">
        <v>0.501</v>
      </c>
      <c r="E142" s="372"/>
      <c r="F142" s="372"/>
    </row>
    <row r="143" spans="1:6" x14ac:dyDescent="0.2">
      <c r="A143" s="371" t="s">
        <v>227</v>
      </c>
      <c r="B143" s="369">
        <v>0.26400000000000001</v>
      </c>
      <c r="C143" s="369"/>
      <c r="D143" s="369">
        <v>0.26400000000000001</v>
      </c>
      <c r="E143" s="372"/>
      <c r="F143" s="372"/>
    </row>
    <row r="144" spans="1:6" x14ac:dyDescent="0.2">
      <c r="A144" s="371" t="s">
        <v>1215</v>
      </c>
      <c r="B144" s="369">
        <v>2.0470000000000002</v>
      </c>
      <c r="C144" s="369"/>
      <c r="D144" s="369">
        <v>2.0470000000000002</v>
      </c>
      <c r="E144" s="372"/>
      <c r="F144" s="372"/>
    </row>
    <row r="145" spans="1:6" x14ac:dyDescent="0.2">
      <c r="A145" s="371" t="s">
        <v>228</v>
      </c>
      <c r="B145" s="369">
        <v>0.217</v>
      </c>
      <c r="C145" s="369"/>
      <c r="D145" s="369">
        <v>0.217</v>
      </c>
      <c r="E145" s="372"/>
      <c r="F145" s="372"/>
    </row>
    <row r="146" spans="1:6" x14ac:dyDescent="0.2">
      <c r="A146" s="212" t="s">
        <v>229</v>
      </c>
      <c r="B146" s="214">
        <v>0.104</v>
      </c>
      <c r="C146" s="214"/>
      <c r="D146" s="377">
        <v>0.10100000000000001</v>
      </c>
      <c r="E146" s="372"/>
      <c r="F146" s="372"/>
    </row>
    <row r="147" spans="1:6" x14ac:dyDescent="0.2">
      <c r="A147" s="371" t="s">
        <v>1216</v>
      </c>
      <c r="B147" s="375">
        <v>0.104</v>
      </c>
      <c r="C147" s="375"/>
      <c r="D147" s="369"/>
      <c r="E147" s="375">
        <v>0.104</v>
      </c>
      <c r="F147" s="375">
        <v>0.104</v>
      </c>
    </row>
    <row r="148" spans="1:6" x14ac:dyDescent="0.2">
      <c r="A148" s="371" t="s">
        <v>230</v>
      </c>
      <c r="B148" s="369">
        <v>6.0000000000000001E-3</v>
      </c>
      <c r="C148" s="369"/>
      <c r="D148" s="369">
        <v>6.0000000000000001E-3</v>
      </c>
      <c r="E148" s="372"/>
      <c r="F148" s="372"/>
    </row>
    <row r="149" spans="1:6" x14ac:dyDescent="0.2">
      <c r="A149" s="212" t="s">
        <v>231</v>
      </c>
      <c r="B149" s="214">
        <v>0.436</v>
      </c>
      <c r="C149" s="214"/>
      <c r="D149" s="377">
        <v>0.436</v>
      </c>
      <c r="E149" s="375">
        <v>0.45</v>
      </c>
      <c r="F149" s="375">
        <v>0.45</v>
      </c>
    </row>
    <row r="150" spans="1:6" x14ac:dyDescent="0.2">
      <c r="A150" s="371" t="s">
        <v>1217</v>
      </c>
      <c r="B150" s="369">
        <v>8.2000000000000003E-2</v>
      </c>
      <c r="C150" s="369"/>
      <c r="D150" s="369">
        <v>8.2000000000000003E-2</v>
      </c>
      <c r="E150" s="372"/>
      <c r="F150" s="372"/>
    </row>
    <row r="151" spans="1:6" x14ac:dyDescent="0.2">
      <c r="A151" s="212" t="s">
        <v>233</v>
      </c>
      <c r="B151" s="213">
        <v>0.14099999999999999</v>
      </c>
      <c r="C151" s="213"/>
      <c r="D151" s="369">
        <v>0.14099999999999999</v>
      </c>
      <c r="E151" s="372"/>
      <c r="F151" s="372"/>
    </row>
    <row r="152" spans="1:6" x14ac:dyDescent="0.2">
      <c r="A152" s="212" t="s">
        <v>234</v>
      </c>
      <c r="B152" s="213">
        <v>1.37E-2</v>
      </c>
      <c r="C152" s="213"/>
      <c r="D152" s="369">
        <v>1.4E-2</v>
      </c>
      <c r="E152" s="372"/>
      <c r="F152" s="372">
        <v>1.37E-2</v>
      </c>
    </row>
    <row r="153" spans="1:6" x14ac:dyDescent="0.2">
      <c r="A153" s="380" t="s">
        <v>1218</v>
      </c>
      <c r="B153" s="369" t="s">
        <v>1205</v>
      </c>
      <c r="C153" s="369"/>
      <c r="D153" s="369" t="s">
        <v>1205</v>
      </c>
      <c r="E153" s="372"/>
      <c r="F153" s="372"/>
    </row>
    <row r="154" spans="1:6" x14ac:dyDescent="0.2">
      <c r="A154" s="371" t="s">
        <v>235</v>
      </c>
      <c r="B154" s="369">
        <v>2.3140000000000001</v>
      </c>
      <c r="C154" s="369"/>
      <c r="D154" s="369">
        <v>2.3140000000000001</v>
      </c>
      <c r="E154" s="372"/>
      <c r="F154" s="372"/>
    </row>
    <row r="155" spans="1:6" x14ac:dyDescent="0.2">
      <c r="A155" s="371" t="s">
        <v>236</v>
      </c>
      <c r="B155" s="369">
        <v>0.65900000000000003</v>
      </c>
      <c r="C155" s="369"/>
      <c r="D155" s="369">
        <v>0.65900000000000003</v>
      </c>
      <c r="E155" s="372"/>
      <c r="F155" s="372"/>
    </row>
    <row r="156" spans="1:6" x14ac:dyDescent="0.2">
      <c r="A156" s="371" t="s">
        <v>1219</v>
      </c>
      <c r="B156" s="369">
        <v>1.75</v>
      </c>
      <c r="C156" s="369"/>
      <c r="D156" s="369">
        <v>1.75</v>
      </c>
      <c r="E156" s="372"/>
      <c r="F156" s="372"/>
    </row>
    <row r="157" spans="1:6" x14ac:dyDescent="0.2">
      <c r="A157" s="371" t="s">
        <v>238</v>
      </c>
      <c r="B157" s="369">
        <v>0.247</v>
      </c>
      <c r="C157" s="369"/>
      <c r="D157" s="369">
        <v>0.247</v>
      </c>
      <c r="E157" s="372"/>
      <c r="F157" s="372"/>
    </row>
    <row r="158" spans="1:6" x14ac:dyDescent="0.2">
      <c r="A158" s="371" t="s">
        <v>1220</v>
      </c>
      <c r="B158" s="382">
        <v>0.18360000000000001</v>
      </c>
      <c r="C158" s="382"/>
      <c r="D158" s="381">
        <v>0.434</v>
      </c>
      <c r="E158" s="382">
        <v>0.18360000000000001</v>
      </c>
      <c r="F158" s="382">
        <v>0.184</v>
      </c>
    </row>
    <row r="159" spans="1:6" x14ac:dyDescent="0.2">
      <c r="A159" s="371" t="s">
        <v>240</v>
      </c>
      <c r="B159" s="369">
        <v>0.127</v>
      </c>
      <c r="C159" s="369"/>
      <c r="D159" s="369">
        <v>0.127</v>
      </c>
      <c r="E159" s="372"/>
      <c r="F159" s="372"/>
    </row>
    <row r="160" spans="1:6" x14ac:dyDescent="0.2">
      <c r="A160" s="371" t="s">
        <v>241</v>
      </c>
      <c r="B160" s="369">
        <v>8.5999999999999993E-2</v>
      </c>
      <c r="C160" s="369"/>
      <c r="D160" s="369">
        <v>8.5999999999999993E-2</v>
      </c>
      <c r="E160" s="372"/>
      <c r="F160" s="372"/>
    </row>
    <row r="161" spans="1:6" x14ac:dyDescent="0.2">
      <c r="A161" s="371" t="s">
        <v>242</v>
      </c>
      <c r="B161" s="369">
        <v>3.5000000000000003E-2</v>
      </c>
      <c r="C161" s="369"/>
      <c r="D161" s="369">
        <v>3.5000000000000003E-2</v>
      </c>
      <c r="E161" s="372"/>
      <c r="F161" s="372"/>
    </row>
    <row r="162" spans="1:6" x14ac:dyDescent="0.2">
      <c r="A162" s="371" t="s">
        <v>243</v>
      </c>
      <c r="B162" s="369">
        <v>5.2999999999999999E-2</v>
      </c>
      <c r="C162" s="369"/>
      <c r="D162" s="369">
        <v>5.2999999999999999E-2</v>
      </c>
      <c r="E162" s="372"/>
      <c r="F162" s="372"/>
    </row>
    <row r="163" spans="1:6" x14ac:dyDescent="0.2">
      <c r="A163" s="212" t="s">
        <v>244</v>
      </c>
      <c r="B163" s="213">
        <v>1E-3</v>
      </c>
      <c r="C163" s="213"/>
      <c r="D163" s="369" t="s">
        <v>1205</v>
      </c>
      <c r="E163" s="372"/>
      <c r="F163" s="372"/>
    </row>
    <row r="164" spans="1:6" x14ac:dyDescent="0.2">
      <c r="A164" s="371" t="s">
        <v>988</v>
      </c>
      <c r="B164" s="213">
        <v>1E-3</v>
      </c>
      <c r="C164" s="213"/>
      <c r="D164" s="369" t="s">
        <v>1205</v>
      </c>
      <c r="E164" s="372"/>
      <c r="F164" s="372">
        <v>0</v>
      </c>
    </row>
    <row r="165" spans="1:6" x14ac:dyDescent="0.2">
      <c r="A165" s="371" t="s">
        <v>246</v>
      </c>
      <c r="B165" s="369">
        <v>0.11700000000000001</v>
      </c>
      <c r="C165" s="369"/>
      <c r="D165" s="369">
        <v>0.11700000000000001</v>
      </c>
      <c r="E165" s="372"/>
      <c r="F165" s="372"/>
    </row>
    <row r="166" spans="1:6" x14ac:dyDescent="0.2">
      <c r="A166" s="212" t="s">
        <v>247</v>
      </c>
      <c r="B166" s="213">
        <v>0.19400000000000001</v>
      </c>
      <c r="C166" s="213"/>
      <c r="D166" s="369">
        <v>0.19400000000000001</v>
      </c>
      <c r="E166" s="372"/>
      <c r="F166" s="372"/>
    </row>
    <row r="167" spans="1:6" x14ac:dyDescent="0.2">
      <c r="A167" s="371" t="s">
        <v>248</v>
      </c>
      <c r="B167" s="369">
        <v>0.51500000000000001</v>
      </c>
      <c r="C167" s="369"/>
      <c r="D167" s="369">
        <v>0.51500000000000001</v>
      </c>
      <c r="E167" s="372"/>
      <c r="F167" s="372"/>
    </row>
    <row r="168" spans="1:6" x14ac:dyDescent="0.2">
      <c r="A168" s="371" t="s">
        <v>249</v>
      </c>
      <c r="B168" s="369">
        <v>3.4000000000000002E-2</v>
      </c>
      <c r="C168" s="369"/>
      <c r="D168" s="369">
        <v>3.4000000000000002E-2</v>
      </c>
      <c r="E168" s="372"/>
      <c r="F168" s="372"/>
    </row>
    <row r="169" spans="1:6" x14ac:dyDescent="0.2">
      <c r="A169" s="371" t="s">
        <v>1221</v>
      </c>
      <c r="B169" s="369">
        <v>0.08</v>
      </c>
      <c r="C169" s="369"/>
      <c r="D169" s="369">
        <v>0.08</v>
      </c>
      <c r="E169" s="372"/>
      <c r="F169" s="372"/>
    </row>
    <row r="170" spans="1:6" x14ac:dyDescent="0.2">
      <c r="A170" s="212" t="s">
        <v>251</v>
      </c>
      <c r="B170" s="213">
        <v>0.38</v>
      </c>
      <c r="C170" s="213"/>
      <c r="D170" s="369">
        <v>0.38</v>
      </c>
      <c r="E170" s="372"/>
      <c r="F170" s="372"/>
    </row>
    <row r="171" spans="1:6" x14ac:dyDescent="0.2">
      <c r="A171" s="212" t="s">
        <v>12</v>
      </c>
      <c r="B171" s="221">
        <v>7.0000000000000001E-3</v>
      </c>
      <c r="C171" s="221"/>
      <c r="D171" s="381">
        <v>7.0000000000000001E-3</v>
      </c>
      <c r="E171" s="382"/>
      <c r="F171" s="382">
        <v>3.6300000000000001E-9</v>
      </c>
    </row>
    <row r="172" spans="1:6" x14ac:dyDescent="0.2">
      <c r="A172" s="212" t="s">
        <v>894</v>
      </c>
      <c r="B172" s="214">
        <v>0.107</v>
      </c>
      <c r="C172" s="214"/>
      <c r="D172" s="377">
        <v>9.8000000000000004E-2</v>
      </c>
      <c r="E172" s="375"/>
      <c r="F172" s="375">
        <v>0.107</v>
      </c>
    </row>
    <row r="173" spans="1:6" x14ac:dyDescent="0.2">
      <c r="A173" s="212" t="s">
        <v>252</v>
      </c>
      <c r="B173" s="213">
        <v>1E-3</v>
      </c>
      <c r="C173" s="213"/>
      <c r="D173" s="369">
        <v>1E-3</v>
      </c>
      <c r="E173" s="372"/>
      <c r="F173" s="372"/>
    </row>
    <row r="174" spans="1:6" x14ac:dyDescent="0.2">
      <c r="A174" s="212" t="s">
        <v>253</v>
      </c>
      <c r="B174" s="213">
        <v>8.2000000000000003E-2</v>
      </c>
      <c r="C174" s="213"/>
      <c r="D174" s="369">
        <v>8.2000000000000003E-2</v>
      </c>
      <c r="E174" s="372"/>
      <c r="F174" s="372"/>
    </row>
    <row r="175" spans="1:6" x14ac:dyDescent="0.2">
      <c r="A175" s="212" t="s">
        <v>254</v>
      </c>
      <c r="B175" s="213">
        <v>0.54600000000000004</v>
      </c>
      <c r="C175" s="213"/>
      <c r="D175" s="369">
        <v>0.54600000000000004</v>
      </c>
      <c r="E175" s="372"/>
      <c r="F175" s="372"/>
    </row>
    <row r="176" spans="1:6" x14ac:dyDescent="0.2">
      <c r="A176" s="371" t="s">
        <v>255</v>
      </c>
      <c r="B176" s="369">
        <v>9.8000000000000004E-2</v>
      </c>
      <c r="C176" s="369"/>
      <c r="D176" s="369">
        <v>9.8000000000000004E-2</v>
      </c>
      <c r="E176" s="372"/>
      <c r="F176" s="372"/>
    </row>
    <row r="177" spans="1:6" x14ac:dyDescent="0.2">
      <c r="A177" s="371" t="s">
        <v>256</v>
      </c>
      <c r="B177" s="369">
        <v>1.111</v>
      </c>
      <c r="C177" s="369"/>
      <c r="D177" s="369">
        <v>1.111</v>
      </c>
      <c r="E177" s="372"/>
      <c r="F177" s="372"/>
    </row>
    <row r="178" spans="1:6" x14ac:dyDescent="0.2">
      <c r="A178" s="371" t="s">
        <v>257</v>
      </c>
      <c r="B178" s="369">
        <v>1.2190000000000001</v>
      </c>
      <c r="C178" s="369"/>
      <c r="D178" s="369">
        <v>1.2190000000000001</v>
      </c>
      <c r="E178" s="372"/>
      <c r="F178" s="372"/>
    </row>
    <row r="179" spans="1:6" x14ac:dyDescent="0.2">
      <c r="A179" s="371" t="s">
        <v>258</v>
      </c>
      <c r="B179" s="369">
        <v>6.9000000000000006E-2</v>
      </c>
      <c r="C179" s="369"/>
      <c r="D179" s="369">
        <v>6.9000000000000006E-2</v>
      </c>
      <c r="E179" s="372"/>
      <c r="F179" s="372"/>
    </row>
    <row r="180" spans="1:6" x14ac:dyDescent="0.2">
      <c r="A180" s="371" t="s">
        <v>259</v>
      </c>
      <c r="B180" s="369">
        <v>7.5999999999999998E-2</v>
      </c>
      <c r="C180" s="369"/>
      <c r="D180" s="369">
        <v>7.5999999999999998E-2</v>
      </c>
      <c r="E180" s="372"/>
      <c r="F180" s="372"/>
    </row>
    <row r="181" spans="1:6" x14ac:dyDescent="0.2">
      <c r="A181" s="212" t="s">
        <v>259</v>
      </c>
      <c r="B181" s="213">
        <v>7.5999999999999998E-2</v>
      </c>
      <c r="C181" s="213"/>
      <c r="D181" s="369">
        <v>0.182</v>
      </c>
      <c r="E181" s="372"/>
      <c r="F181" s="372"/>
    </row>
    <row r="182" spans="1:6" x14ac:dyDescent="0.2">
      <c r="A182" s="371" t="s">
        <v>261</v>
      </c>
      <c r="B182" s="369" t="s">
        <v>1205</v>
      </c>
      <c r="C182" s="369"/>
      <c r="D182" s="369" t="s">
        <v>1205</v>
      </c>
      <c r="E182" s="372"/>
      <c r="F182" s="372"/>
    </row>
    <row r="183" spans="1:6" x14ac:dyDescent="0.2">
      <c r="A183" s="371" t="s">
        <v>263</v>
      </c>
      <c r="B183" s="369">
        <v>0.112</v>
      </c>
      <c r="C183" s="369"/>
      <c r="D183" s="369">
        <v>0.112</v>
      </c>
      <c r="E183" s="372"/>
      <c r="F183" s="372"/>
    </row>
    <row r="184" spans="1:6" x14ac:dyDescent="0.2">
      <c r="A184" s="371" t="s">
        <v>264</v>
      </c>
      <c r="B184" s="369">
        <v>2.7E-2</v>
      </c>
      <c r="C184" s="369"/>
      <c r="D184" s="369">
        <v>2.7E-2</v>
      </c>
      <c r="E184" s="372"/>
      <c r="F184" s="372"/>
    </row>
    <row r="185" spans="1:6" x14ac:dyDescent="0.2">
      <c r="A185" s="371" t="s">
        <v>266</v>
      </c>
      <c r="B185" s="369">
        <v>0.71899999999999997</v>
      </c>
      <c r="C185" s="369"/>
      <c r="D185" s="369">
        <v>0.71899999999999997</v>
      </c>
      <c r="E185" s="372"/>
      <c r="F185" s="372"/>
    </row>
    <row r="186" spans="1:6" x14ac:dyDescent="0.2">
      <c r="A186" s="371" t="s">
        <v>1222</v>
      </c>
      <c r="B186" s="369">
        <v>0.30599999999999999</v>
      </c>
      <c r="C186" s="369"/>
      <c r="D186" s="369">
        <v>0.30599999999999999</v>
      </c>
      <c r="E186" s="372"/>
      <c r="F186" s="372"/>
    </row>
    <row r="187" spans="1:6" x14ac:dyDescent="0.2">
      <c r="A187" s="371" t="s">
        <v>1223</v>
      </c>
      <c r="B187" s="369">
        <v>0.39200000000000002</v>
      </c>
      <c r="C187" s="369"/>
      <c r="D187" s="369">
        <v>0.39200000000000002</v>
      </c>
      <c r="E187" s="372"/>
      <c r="F187" s="372"/>
    </row>
    <row r="188" spans="1:6" x14ac:dyDescent="0.2">
      <c r="A188" s="371" t="s">
        <v>268</v>
      </c>
      <c r="B188" s="369">
        <v>0.57399999999999995</v>
      </c>
      <c r="C188" s="369"/>
      <c r="D188" s="369">
        <v>0.57399999999999995</v>
      </c>
      <c r="E188" s="372"/>
      <c r="F188" s="372"/>
    </row>
    <row r="189" spans="1:6" x14ac:dyDescent="0.2">
      <c r="A189" s="371" t="s">
        <v>1224</v>
      </c>
      <c r="B189" s="383"/>
      <c r="C189" s="383"/>
      <c r="D189" s="383"/>
      <c r="E189" s="372"/>
      <c r="F189" s="372"/>
    </row>
    <row r="190" spans="1:6" x14ac:dyDescent="0.2">
      <c r="A190" s="371" t="s">
        <v>1225</v>
      </c>
      <c r="B190" s="383"/>
      <c r="C190" s="383"/>
      <c r="D190" s="383"/>
      <c r="E190" s="372"/>
      <c r="F190" s="372"/>
    </row>
    <row r="191" spans="1:6" x14ac:dyDescent="0.2">
      <c r="A191" s="371" t="s">
        <v>1226</v>
      </c>
      <c r="B191" s="383"/>
      <c r="C191" s="383"/>
      <c r="D191" s="383"/>
      <c r="E191" s="372"/>
      <c r="F191" s="372"/>
    </row>
    <row r="192" spans="1:6" x14ac:dyDescent="0.2">
      <c r="A192" s="212" t="s">
        <v>269</v>
      </c>
      <c r="B192" s="213">
        <v>3.0000000000000001E-3</v>
      </c>
      <c r="C192" s="213"/>
      <c r="D192" s="369">
        <v>3.0000000000000001E-3</v>
      </c>
      <c r="E192" s="372"/>
      <c r="F192" s="372"/>
    </row>
    <row r="193" spans="1:6" x14ac:dyDescent="0.2">
      <c r="A193" s="212" t="s">
        <v>270</v>
      </c>
      <c r="B193" s="213">
        <v>0.23699999999999999</v>
      </c>
      <c r="C193" s="213"/>
      <c r="D193" s="369">
        <v>0.23699999999999999</v>
      </c>
      <c r="E193" s="372"/>
      <c r="F193" s="372"/>
    </row>
    <row r="194" spans="1:6" x14ac:dyDescent="0.2">
      <c r="A194" s="212" t="s">
        <v>271</v>
      </c>
      <c r="B194" s="213">
        <v>0.11600000000000001</v>
      </c>
      <c r="C194" s="213"/>
      <c r="D194" s="369">
        <v>0.11600000000000001</v>
      </c>
      <c r="E194" s="372"/>
      <c r="F194" s="372"/>
    </row>
    <row r="195" spans="1:6" x14ac:dyDescent="0.2">
      <c r="A195" s="371" t="s">
        <v>1227</v>
      </c>
      <c r="B195" s="369">
        <v>2.1000000000000001E-2</v>
      </c>
      <c r="C195" s="369"/>
      <c r="D195" s="369">
        <v>2.1000000000000001E-2</v>
      </c>
      <c r="E195" s="372"/>
      <c r="F195" s="372"/>
    </row>
    <row r="196" spans="1:6" x14ac:dyDescent="0.2">
      <c r="A196" s="371" t="s">
        <v>1228</v>
      </c>
      <c r="B196" s="369">
        <v>0.372</v>
      </c>
      <c r="C196" s="369"/>
      <c r="D196" s="369">
        <v>0.372</v>
      </c>
      <c r="E196" s="372"/>
      <c r="F196" s="372"/>
    </row>
    <row r="197" spans="1:6" x14ac:dyDescent="0.2">
      <c r="A197" s="212" t="s">
        <v>272</v>
      </c>
      <c r="B197" s="213">
        <v>9.9000000000000005E-2</v>
      </c>
      <c r="C197" s="213"/>
      <c r="D197" s="369">
        <v>9.9000000000000005E-2</v>
      </c>
      <c r="E197" s="372"/>
      <c r="F197" s="372"/>
    </row>
    <row r="198" spans="1:6" x14ac:dyDescent="0.2">
      <c r="A198" s="371" t="s">
        <v>1229</v>
      </c>
      <c r="B198" s="369">
        <v>0.39300000000000002</v>
      </c>
      <c r="C198" s="369"/>
      <c r="D198" s="369">
        <v>0.39300000000000002</v>
      </c>
      <c r="E198" s="372"/>
      <c r="F198" s="372"/>
    </row>
    <row r="199" spans="1:6" x14ac:dyDescent="0.2">
      <c r="A199" s="371" t="s">
        <v>274</v>
      </c>
      <c r="B199" s="369">
        <v>0.14699999999999999</v>
      </c>
      <c r="C199" s="369"/>
      <c r="D199" s="369">
        <v>0.14699999999999999</v>
      </c>
      <c r="E199" s="372"/>
      <c r="F199" s="372"/>
    </row>
    <row r="200" spans="1:6" x14ac:dyDescent="0.2">
      <c r="A200" s="371" t="s">
        <v>275</v>
      </c>
      <c r="B200" s="369">
        <v>1.6E-2</v>
      </c>
      <c r="C200" s="369"/>
      <c r="D200" s="369">
        <v>1.6E-2</v>
      </c>
      <c r="E200" s="372"/>
      <c r="F200" s="372"/>
    </row>
    <row r="201" spans="1:6" x14ac:dyDescent="0.2">
      <c r="A201" s="371" t="s">
        <v>1230</v>
      </c>
      <c r="B201" s="369">
        <v>0.33</v>
      </c>
      <c r="C201" s="369"/>
      <c r="D201" s="369">
        <v>0.33</v>
      </c>
      <c r="E201" s="372"/>
      <c r="F201" s="372"/>
    </row>
    <row r="202" spans="1:6" x14ac:dyDescent="0.2">
      <c r="A202" s="212" t="s">
        <v>864</v>
      </c>
      <c r="B202" s="214">
        <v>4.4999999999999998E-2</v>
      </c>
      <c r="C202" s="214"/>
      <c r="D202" s="377">
        <v>2.4E-2</v>
      </c>
      <c r="E202" s="372"/>
      <c r="F202" s="372"/>
    </row>
    <row r="203" spans="1:6" x14ac:dyDescent="0.2">
      <c r="A203" s="371" t="s">
        <v>1231</v>
      </c>
      <c r="B203" s="375">
        <v>4.4999999999999998E-2</v>
      </c>
      <c r="C203" s="375"/>
      <c r="D203" s="369"/>
      <c r="E203" s="375">
        <v>4.4999999999999998E-2</v>
      </c>
      <c r="F203" s="375">
        <v>4.4900000000000002E-2</v>
      </c>
    </row>
    <row r="204" spans="1:6" x14ac:dyDescent="0.2">
      <c r="A204" s="371" t="s">
        <v>276</v>
      </c>
      <c r="B204" s="369">
        <v>0.19600000000000001</v>
      </c>
      <c r="C204" s="369"/>
      <c r="D204" s="369">
        <v>0.19600000000000001</v>
      </c>
      <c r="E204" s="372"/>
      <c r="F204" s="372"/>
    </row>
    <row r="205" spans="1:6" x14ac:dyDescent="0.2">
      <c r="A205" s="371" t="s">
        <v>278</v>
      </c>
      <c r="B205" s="369">
        <v>0.222</v>
      </c>
      <c r="C205" s="369"/>
      <c r="D205" s="369">
        <v>0.222</v>
      </c>
      <c r="E205" s="372"/>
      <c r="F205" s="372"/>
    </row>
    <row r="206" spans="1:6" x14ac:dyDescent="0.2">
      <c r="A206" s="371" t="s">
        <v>279</v>
      </c>
      <c r="B206" s="369">
        <v>9.8000000000000004E-2</v>
      </c>
      <c r="C206" s="369"/>
      <c r="D206" s="369">
        <v>9.8000000000000004E-2</v>
      </c>
      <c r="E206" s="372"/>
      <c r="F206" s="372"/>
    </row>
    <row r="207" spans="1:6" x14ac:dyDescent="0.2">
      <c r="A207" s="212" t="s">
        <v>280</v>
      </c>
      <c r="B207" s="213">
        <v>0.41299999999999998</v>
      </c>
      <c r="C207" s="213"/>
      <c r="D207" s="369">
        <v>0.41399999999999998</v>
      </c>
      <c r="E207" s="372">
        <v>0.41299999999999998</v>
      </c>
      <c r="F207" s="372">
        <v>0.41299999999999998</v>
      </c>
    </row>
    <row r="208" spans="1:6" x14ac:dyDescent="0.2">
      <c r="A208" s="371" t="s">
        <v>281</v>
      </c>
      <c r="B208" s="369">
        <v>0.28499999999999998</v>
      </c>
      <c r="C208" s="369"/>
      <c r="D208" s="369">
        <v>0.28499999999999998</v>
      </c>
      <c r="E208" s="372"/>
      <c r="F208" s="372"/>
    </row>
    <row r="209" spans="1:6" x14ac:dyDescent="0.2">
      <c r="A209" s="371" t="s">
        <v>282</v>
      </c>
      <c r="B209" s="369">
        <v>0.13500000000000001</v>
      </c>
      <c r="C209" s="369"/>
      <c r="D209" s="369">
        <v>0.13500000000000001</v>
      </c>
      <c r="E209" s="372"/>
      <c r="F209" s="372"/>
    </row>
    <row r="210" spans="1:6" x14ac:dyDescent="0.2">
      <c r="A210" s="380" t="s">
        <v>1232</v>
      </c>
      <c r="B210" s="369">
        <v>0.11700000000000001</v>
      </c>
      <c r="C210" s="369"/>
      <c r="D210" s="369">
        <v>0.11700000000000001</v>
      </c>
      <c r="E210" s="372"/>
      <c r="F210" s="372"/>
    </row>
    <row r="211" spans="1:6" x14ac:dyDescent="0.2">
      <c r="A211" s="371" t="s">
        <v>284</v>
      </c>
      <c r="B211" s="369">
        <v>0.38800000000000001</v>
      </c>
      <c r="C211" s="369"/>
      <c r="D211" s="369">
        <v>0.38800000000000001</v>
      </c>
      <c r="E211" s="372"/>
      <c r="F211" s="372"/>
    </row>
    <row r="212" spans="1:6" x14ac:dyDescent="0.2">
      <c r="A212" s="371" t="s">
        <v>285</v>
      </c>
      <c r="B212" s="369">
        <v>1.6E-2</v>
      </c>
      <c r="C212" s="369"/>
      <c r="D212" s="369">
        <v>1.6E-2</v>
      </c>
      <c r="E212" s="372"/>
      <c r="F212" s="372"/>
    </row>
    <row r="213" spans="1:6" x14ac:dyDescent="0.2">
      <c r="A213" s="371" t="s">
        <v>286</v>
      </c>
      <c r="B213" s="369">
        <v>1.7000000000000001E-2</v>
      </c>
      <c r="C213" s="369"/>
      <c r="D213" s="369">
        <v>1.7000000000000001E-2</v>
      </c>
      <c r="E213" s="372"/>
      <c r="F213" s="372"/>
    </row>
    <row r="214" spans="1:6" x14ac:dyDescent="0.2">
      <c r="A214" s="371" t="s">
        <v>287</v>
      </c>
      <c r="B214" s="369">
        <v>1.4E-2</v>
      </c>
      <c r="C214" s="369"/>
      <c r="D214" s="369">
        <v>1.4E-2</v>
      </c>
      <c r="E214" s="372"/>
      <c r="F214" s="372"/>
    </row>
    <row r="215" spans="1:6" x14ac:dyDescent="0.2">
      <c r="A215" s="371" t="s">
        <v>1233</v>
      </c>
      <c r="B215" s="369">
        <v>0.215</v>
      </c>
      <c r="C215" s="369"/>
      <c r="D215" s="369">
        <v>0.215</v>
      </c>
      <c r="E215" s="372"/>
      <c r="F215" s="372"/>
    </row>
    <row r="216" spans="1:6" x14ac:dyDescent="0.2">
      <c r="A216" s="371" t="s">
        <v>288</v>
      </c>
      <c r="B216" s="369" t="s">
        <v>1205</v>
      </c>
      <c r="C216" s="369"/>
      <c r="D216" s="369" t="s">
        <v>1205</v>
      </c>
      <c r="E216" s="372"/>
      <c r="F216" s="372"/>
    </row>
    <row r="217" spans="1:6" x14ac:dyDescent="0.2">
      <c r="A217" s="212" t="s">
        <v>68</v>
      </c>
      <c r="B217" s="213">
        <v>2.1600000000000001E-2</v>
      </c>
      <c r="C217" s="213"/>
      <c r="D217" s="369">
        <v>2.1999999999999999E-2</v>
      </c>
      <c r="E217" s="372">
        <v>2.1600000000000001E-2</v>
      </c>
      <c r="F217" s="372">
        <v>2.1600000000000001E-2</v>
      </c>
    </row>
    <row r="218" spans="1:6" x14ac:dyDescent="0.2">
      <c r="A218" s="371" t="s">
        <v>289</v>
      </c>
      <c r="B218" s="369">
        <v>5.5E-2</v>
      </c>
      <c r="C218" s="369"/>
      <c r="D218" s="369">
        <v>5.5E-2</v>
      </c>
      <c r="E218" s="372"/>
      <c r="F218" s="372"/>
    </row>
    <row r="219" spans="1:6" x14ac:dyDescent="0.2">
      <c r="A219" s="371" t="s">
        <v>290</v>
      </c>
      <c r="B219" s="369">
        <v>1.2190000000000001</v>
      </c>
      <c r="C219" s="369"/>
      <c r="D219" s="369">
        <v>1.2190000000000001</v>
      </c>
      <c r="E219" s="372"/>
      <c r="F219" s="372"/>
    </row>
    <row r="220" spans="1:6" x14ac:dyDescent="0.2">
      <c r="A220" s="371" t="s">
        <v>291</v>
      </c>
      <c r="B220" s="369">
        <v>0.1</v>
      </c>
      <c r="C220" s="369"/>
      <c r="D220" s="369">
        <v>0.1</v>
      </c>
      <c r="E220" s="372"/>
      <c r="F220" s="372"/>
    </row>
    <row r="221" spans="1:6" x14ac:dyDescent="0.2">
      <c r="A221" s="371" t="s">
        <v>292</v>
      </c>
      <c r="B221" s="369">
        <v>5.5E-2</v>
      </c>
      <c r="C221" s="369"/>
      <c r="D221" s="369">
        <v>5.5E-2</v>
      </c>
      <c r="E221" s="372"/>
      <c r="F221" s="372"/>
    </row>
    <row r="222" spans="1:6" x14ac:dyDescent="0.2">
      <c r="A222" s="371" t="s">
        <v>989</v>
      </c>
      <c r="B222" s="369">
        <v>7.2999999999999995E-2</v>
      </c>
      <c r="C222" s="369"/>
      <c r="D222" s="369">
        <v>7.2999999999999995E-2</v>
      </c>
      <c r="E222" s="372"/>
      <c r="F222" s="372"/>
    </row>
    <row r="223" spans="1:6" x14ac:dyDescent="0.2">
      <c r="A223" s="371" t="s">
        <v>294</v>
      </c>
      <c r="B223" s="369">
        <v>0.11899999999999999</v>
      </c>
      <c r="C223" s="369"/>
      <c r="D223" s="369">
        <v>0.11899999999999999</v>
      </c>
      <c r="E223" s="372"/>
      <c r="F223" s="372"/>
    </row>
    <row r="224" spans="1:6" x14ac:dyDescent="0.2">
      <c r="A224" s="371" t="s">
        <v>1234</v>
      </c>
      <c r="B224" s="385">
        <v>3.3399999999999999E-2</v>
      </c>
      <c r="C224" s="385"/>
      <c r="D224" s="384">
        <v>0.35699999999999998</v>
      </c>
      <c r="E224" s="385"/>
      <c r="F224" s="385">
        <v>3.3399999999999999E-2</v>
      </c>
    </row>
    <row r="225" spans="1:6" x14ac:dyDescent="0.2">
      <c r="A225" s="371" t="s">
        <v>296</v>
      </c>
      <c r="B225" s="369">
        <v>0.115</v>
      </c>
      <c r="C225" s="369"/>
      <c r="D225" s="369">
        <v>0.115</v>
      </c>
      <c r="E225" s="372"/>
      <c r="F225" s="372"/>
    </row>
    <row r="226" spans="1:6" x14ac:dyDescent="0.2">
      <c r="A226" s="371" t="s">
        <v>297</v>
      </c>
      <c r="B226" s="369">
        <v>0.122</v>
      </c>
      <c r="C226" s="369"/>
      <c r="D226" s="369">
        <v>0.122</v>
      </c>
      <c r="E226" s="372"/>
      <c r="F226" s="372"/>
    </row>
    <row r="227" spans="1:6" x14ac:dyDescent="0.2">
      <c r="A227" s="371" t="s">
        <v>298</v>
      </c>
      <c r="B227" s="369">
        <v>0.39200000000000002</v>
      </c>
      <c r="C227" s="369"/>
      <c r="D227" s="369">
        <v>0.39200000000000002</v>
      </c>
      <c r="E227" s="372"/>
      <c r="F227" s="372"/>
    </row>
    <row r="228" spans="1:6" x14ac:dyDescent="0.2">
      <c r="A228" s="371" t="s">
        <v>299</v>
      </c>
      <c r="B228" s="369">
        <v>6.2E-2</v>
      </c>
      <c r="C228" s="369"/>
      <c r="D228" s="369">
        <v>6.2E-2</v>
      </c>
      <c r="E228" s="372"/>
      <c r="F228" s="372"/>
    </row>
    <row r="229" spans="1:6" x14ac:dyDescent="0.2">
      <c r="A229" s="371" t="s">
        <v>300</v>
      </c>
      <c r="B229" s="369">
        <v>6.6000000000000003E-2</v>
      </c>
      <c r="C229" s="369"/>
      <c r="D229" s="369">
        <v>6.6000000000000003E-2</v>
      </c>
      <c r="E229" s="372"/>
      <c r="F229" s="372"/>
    </row>
    <row r="230" spans="1:6" x14ac:dyDescent="0.2">
      <c r="A230" s="371" t="s">
        <v>301</v>
      </c>
      <c r="B230" s="369">
        <v>0.33900000000000002</v>
      </c>
      <c r="C230" s="369"/>
      <c r="D230" s="369">
        <v>0.33900000000000002</v>
      </c>
      <c r="E230" s="372"/>
      <c r="F230" s="372"/>
    </row>
    <row r="231" spans="1:6" x14ac:dyDescent="0.2">
      <c r="A231" s="371" t="s">
        <v>302</v>
      </c>
      <c r="B231" s="369">
        <v>8.5000000000000006E-2</v>
      </c>
      <c r="C231" s="369"/>
      <c r="D231" s="369">
        <v>8.5000000000000006E-2</v>
      </c>
      <c r="E231" s="372"/>
      <c r="F231" s="372"/>
    </row>
    <row r="232" spans="1:6" x14ac:dyDescent="0.2">
      <c r="A232" s="212" t="s">
        <v>303</v>
      </c>
      <c r="B232" s="213">
        <v>2E-3</v>
      </c>
      <c r="C232" s="213"/>
      <c r="D232" s="369">
        <v>2E-3</v>
      </c>
      <c r="E232" s="372"/>
      <c r="F232" s="372"/>
    </row>
    <row r="233" spans="1:6" x14ac:dyDescent="0.2">
      <c r="A233" s="212" t="s">
        <v>304</v>
      </c>
      <c r="B233" s="213">
        <v>1.2999999999999999E-2</v>
      </c>
      <c r="C233" s="213"/>
      <c r="D233" s="369">
        <v>1.2999999999999999E-2</v>
      </c>
      <c r="E233" s="372"/>
      <c r="F233" s="372"/>
    </row>
    <row r="234" spans="1:6" x14ac:dyDescent="0.2">
      <c r="A234" s="371" t="s">
        <v>305</v>
      </c>
      <c r="B234" s="369">
        <v>0.436</v>
      </c>
      <c r="C234" s="369"/>
      <c r="D234" s="369">
        <v>0.436</v>
      </c>
      <c r="E234" s="372"/>
      <c r="F234" s="372"/>
    </row>
    <row r="235" spans="1:6" x14ac:dyDescent="0.2">
      <c r="A235" s="371" t="s">
        <v>306</v>
      </c>
      <c r="B235" s="369">
        <v>5.0999999999999997E-2</v>
      </c>
      <c r="C235" s="369"/>
      <c r="D235" s="369">
        <v>5.0999999999999997E-2</v>
      </c>
      <c r="E235" s="372"/>
      <c r="F235" s="372"/>
    </row>
    <row r="236" spans="1:6" x14ac:dyDescent="0.2">
      <c r="A236" s="371" t="s">
        <v>307</v>
      </c>
      <c r="B236" s="369">
        <v>0.05</v>
      </c>
      <c r="C236" s="369"/>
      <c r="D236" s="369">
        <v>0.05</v>
      </c>
      <c r="E236" s="372"/>
      <c r="F236" s="372"/>
    </row>
    <row r="237" spans="1:6" x14ac:dyDescent="0.2">
      <c r="A237" s="371" t="s">
        <v>308</v>
      </c>
      <c r="B237" s="369">
        <v>8.1000000000000003E-2</v>
      </c>
      <c r="C237" s="369"/>
      <c r="D237" s="369">
        <v>8.1000000000000003E-2</v>
      </c>
      <c r="E237" s="372"/>
      <c r="F237" s="372"/>
    </row>
    <row r="238" spans="1:6" x14ac:dyDescent="0.2">
      <c r="A238" s="380" t="s">
        <v>1235</v>
      </c>
      <c r="B238" s="369">
        <v>1.9E-2</v>
      </c>
      <c r="C238" s="369"/>
      <c r="D238" s="369">
        <v>1.9E-2</v>
      </c>
      <c r="E238" s="372"/>
      <c r="F238" s="372"/>
    </row>
    <row r="239" spans="1:6" x14ac:dyDescent="0.2">
      <c r="A239" s="371" t="s">
        <v>310</v>
      </c>
      <c r="B239" s="369" t="s">
        <v>1205</v>
      </c>
      <c r="C239" s="369"/>
      <c r="D239" s="369" t="s">
        <v>1205</v>
      </c>
      <c r="E239" s="372"/>
      <c r="F239" s="372"/>
    </row>
    <row r="240" spans="1:6" x14ac:dyDescent="0.2">
      <c r="A240" s="371" t="s">
        <v>311</v>
      </c>
      <c r="B240" s="369">
        <v>0.01</v>
      </c>
      <c r="C240" s="369"/>
      <c r="D240" s="369">
        <v>0.01</v>
      </c>
      <c r="E240" s="372"/>
      <c r="F240" s="372"/>
    </row>
    <row r="241" spans="1:6" x14ac:dyDescent="0.2">
      <c r="A241" s="371" t="s">
        <v>312</v>
      </c>
      <c r="B241" s="369">
        <v>0.54600000000000004</v>
      </c>
      <c r="C241" s="369"/>
      <c r="D241" s="369">
        <v>0.54600000000000004</v>
      </c>
      <c r="E241" s="372"/>
      <c r="F241" s="372"/>
    </row>
    <row r="242" spans="1:6" x14ac:dyDescent="0.2">
      <c r="A242" s="371" t="s">
        <v>313</v>
      </c>
      <c r="B242" s="369">
        <v>0.125</v>
      </c>
      <c r="C242" s="369"/>
      <c r="D242" s="369">
        <v>0.125</v>
      </c>
      <c r="E242" s="372"/>
      <c r="F242" s="372"/>
    </row>
    <row r="243" spans="1:6" x14ac:dyDescent="0.2">
      <c r="A243" s="371" t="s">
        <v>314</v>
      </c>
      <c r="B243" s="369">
        <v>0.41</v>
      </c>
      <c r="C243" s="369"/>
      <c r="D243" s="369">
        <v>0.41</v>
      </c>
      <c r="E243" s="372"/>
      <c r="F243" s="372"/>
    </row>
    <row r="244" spans="1:6" x14ac:dyDescent="0.2">
      <c r="A244" s="371" t="s">
        <v>315</v>
      </c>
      <c r="B244" s="369">
        <v>0.188</v>
      </c>
      <c r="C244" s="369"/>
      <c r="D244" s="369">
        <v>0.188</v>
      </c>
      <c r="E244" s="372"/>
      <c r="F244" s="372"/>
    </row>
    <row r="245" spans="1:6" x14ac:dyDescent="0.2">
      <c r="A245" s="371" t="s">
        <v>316</v>
      </c>
      <c r="B245" s="369">
        <v>0.10199999999999999</v>
      </c>
      <c r="C245" s="369"/>
      <c r="D245" s="369">
        <v>0.10199999999999999</v>
      </c>
      <c r="E245" s="372"/>
      <c r="F245" s="372"/>
    </row>
    <row r="246" spans="1:6" x14ac:dyDescent="0.2">
      <c r="A246" s="371" t="s">
        <v>317</v>
      </c>
      <c r="B246" s="369">
        <v>0.11700000000000001</v>
      </c>
      <c r="C246" s="369"/>
      <c r="D246" s="369">
        <v>0.11700000000000001</v>
      </c>
      <c r="E246" s="372"/>
      <c r="F246" s="372"/>
    </row>
    <row r="247" spans="1:6" x14ac:dyDescent="0.2">
      <c r="A247" s="371" t="s">
        <v>318</v>
      </c>
      <c r="B247" s="369">
        <v>0.435</v>
      </c>
      <c r="C247" s="369"/>
      <c r="D247" s="369">
        <v>0.435</v>
      </c>
      <c r="E247" s="372"/>
      <c r="F247" s="372"/>
    </row>
    <row r="248" spans="1:6" x14ac:dyDescent="0.2">
      <c r="A248" s="371" t="s">
        <v>1236</v>
      </c>
      <c r="B248" s="213">
        <v>0.26300000000000001</v>
      </c>
      <c r="C248" s="213"/>
      <c r="D248" s="369">
        <v>0.26300000000000001</v>
      </c>
      <c r="E248" s="372"/>
      <c r="F248" s="372"/>
    </row>
    <row r="249" spans="1:6" x14ac:dyDescent="0.2">
      <c r="A249" s="371" t="s">
        <v>1237</v>
      </c>
      <c r="B249" s="214">
        <v>0.41599999999999998</v>
      </c>
      <c r="C249" s="214"/>
      <c r="D249" s="377">
        <v>0.40899999999999997</v>
      </c>
      <c r="E249" s="375"/>
      <c r="F249" s="375">
        <v>0.41599999999999998</v>
      </c>
    </row>
    <row r="250" spans="1:6" x14ac:dyDescent="0.2">
      <c r="A250" s="371" t="s">
        <v>322</v>
      </c>
      <c r="B250" s="369">
        <v>4.0000000000000001E-3</v>
      </c>
      <c r="C250" s="369"/>
      <c r="D250" s="369">
        <v>4.0000000000000001E-3</v>
      </c>
      <c r="E250" s="372"/>
      <c r="F250" s="372"/>
    </row>
    <row r="251" spans="1:6" x14ac:dyDescent="0.2">
      <c r="A251" s="371" t="s">
        <v>323</v>
      </c>
      <c r="B251" s="369">
        <v>0.64</v>
      </c>
      <c r="C251" s="369"/>
      <c r="D251" s="369">
        <v>0.64</v>
      </c>
      <c r="E251" s="372"/>
      <c r="F251" s="372"/>
    </row>
    <row r="252" spans="1:6" x14ac:dyDescent="0.2">
      <c r="A252" s="371" t="s">
        <v>324</v>
      </c>
      <c r="B252" s="369">
        <v>0.18099999999999999</v>
      </c>
      <c r="C252" s="369"/>
      <c r="D252" s="369">
        <v>0.18099999999999999</v>
      </c>
      <c r="E252" s="372"/>
      <c r="F252" s="372"/>
    </row>
    <row r="253" spans="1:6" x14ac:dyDescent="0.2">
      <c r="A253" s="371" t="s">
        <v>325</v>
      </c>
      <c r="B253" s="369">
        <v>6.2E-2</v>
      </c>
      <c r="C253" s="369"/>
      <c r="D253" s="369">
        <v>6.2E-2</v>
      </c>
      <c r="E253" s="372"/>
      <c r="F253" s="372"/>
    </row>
    <row r="254" spans="1:6" x14ac:dyDescent="0.2">
      <c r="A254" s="371" t="s">
        <v>326</v>
      </c>
      <c r="B254" s="369">
        <v>0.03</v>
      </c>
      <c r="C254" s="369"/>
      <c r="D254" s="369">
        <v>0.03</v>
      </c>
      <c r="E254" s="372"/>
      <c r="F254" s="372"/>
    </row>
    <row r="255" spans="1:6" x14ac:dyDescent="0.2">
      <c r="A255" s="212" t="s">
        <v>991</v>
      </c>
      <c r="B255" s="214">
        <v>2.8799999999999999E-2</v>
      </c>
      <c r="C255" s="214"/>
      <c r="D255" s="377">
        <v>2.7E-2</v>
      </c>
      <c r="E255" s="375"/>
      <c r="F255" s="375">
        <v>2.8799999999999999E-2</v>
      </c>
    </row>
    <row r="256" spans="1:6" x14ac:dyDescent="0.2">
      <c r="A256" s="371" t="s">
        <v>1238</v>
      </c>
      <c r="B256" s="369" t="s">
        <v>1205</v>
      </c>
      <c r="C256" s="369"/>
      <c r="D256" s="369" t="s">
        <v>1205</v>
      </c>
      <c r="E256" s="372"/>
      <c r="F256" s="372"/>
    </row>
    <row r="257" spans="1:6" x14ac:dyDescent="0.2">
      <c r="A257" s="212" t="s">
        <v>328</v>
      </c>
      <c r="B257" s="213">
        <v>1E-3</v>
      </c>
      <c r="C257" s="213"/>
      <c r="D257" s="369" t="s">
        <v>1205</v>
      </c>
      <c r="E257" s="372"/>
      <c r="F257" s="372"/>
    </row>
    <row r="258" spans="1:6" x14ac:dyDescent="0.2">
      <c r="A258" s="212" t="s">
        <v>888</v>
      </c>
      <c r="B258" s="213">
        <v>3.6999999999999998E-2</v>
      </c>
      <c r="C258" s="213"/>
      <c r="D258" s="369">
        <v>3.6999999999999998E-2</v>
      </c>
      <c r="E258" s="372"/>
      <c r="F258" s="372"/>
    </row>
    <row r="259" spans="1:6" x14ac:dyDescent="0.2">
      <c r="A259" s="371" t="s">
        <v>330</v>
      </c>
      <c r="B259" s="369">
        <v>3.0000000000000001E-3</v>
      </c>
      <c r="C259" s="369"/>
      <c r="D259" s="369">
        <v>3.0000000000000001E-3</v>
      </c>
      <c r="E259" s="372"/>
      <c r="F259" s="372"/>
    </row>
    <row r="260" spans="1:6" x14ac:dyDescent="0.2">
      <c r="A260" s="371" t="s">
        <v>333</v>
      </c>
      <c r="B260" s="369">
        <v>0.158</v>
      </c>
      <c r="C260" s="369"/>
      <c r="D260" s="369">
        <v>0.158</v>
      </c>
      <c r="E260" s="372"/>
      <c r="F260" s="372"/>
    </row>
    <row r="261" spans="1:6" x14ac:dyDescent="0.2">
      <c r="A261" s="371" t="s">
        <v>334</v>
      </c>
      <c r="B261" s="369">
        <v>0.28199999999999997</v>
      </c>
      <c r="C261" s="369"/>
      <c r="D261" s="369">
        <v>0.28199999999999997</v>
      </c>
      <c r="E261" s="372"/>
      <c r="F261" s="372"/>
    </row>
    <row r="262" spans="1:6" x14ac:dyDescent="0.2">
      <c r="A262" s="371" t="s">
        <v>335</v>
      </c>
      <c r="B262" s="369">
        <v>0.11700000000000001</v>
      </c>
      <c r="C262" s="369"/>
      <c r="D262" s="369">
        <v>0.11700000000000001</v>
      </c>
      <c r="E262" s="372"/>
      <c r="F262" s="372"/>
    </row>
    <row r="263" spans="1:6" x14ac:dyDescent="0.2">
      <c r="A263" s="371" t="s">
        <v>1239</v>
      </c>
      <c r="B263" s="369">
        <v>0.46800000000000003</v>
      </c>
      <c r="C263" s="369"/>
      <c r="D263" s="369">
        <v>0.46800000000000003</v>
      </c>
      <c r="E263" s="372"/>
      <c r="F263" s="372"/>
    </row>
    <row r="264" spans="1:6" x14ac:dyDescent="0.2">
      <c r="A264" s="371" t="s">
        <v>1240</v>
      </c>
      <c r="B264" s="369">
        <v>0.23799999999999999</v>
      </c>
      <c r="C264" s="369"/>
      <c r="D264" s="369">
        <v>0.23799999999999999</v>
      </c>
      <c r="E264" s="372"/>
      <c r="F264" s="372"/>
    </row>
    <row r="265" spans="1:6" x14ac:dyDescent="0.2">
      <c r="A265" s="212" t="s">
        <v>337</v>
      </c>
      <c r="B265" s="214">
        <v>0.89100000000000001</v>
      </c>
      <c r="C265" s="214"/>
      <c r="D265" s="377">
        <v>8.2000000000000003E-2</v>
      </c>
      <c r="E265" s="372"/>
      <c r="F265" s="372"/>
    </row>
    <row r="266" spans="1:6" x14ac:dyDescent="0.2">
      <c r="A266" s="371" t="s">
        <v>1241</v>
      </c>
      <c r="B266" s="375">
        <v>0.89100000000000001</v>
      </c>
      <c r="C266" s="375"/>
      <c r="D266" s="369"/>
      <c r="E266" s="375">
        <v>0.89100000000000001</v>
      </c>
      <c r="F266" s="375">
        <v>8.8900000000000007E-2</v>
      </c>
    </row>
    <row r="267" spans="1:6" x14ac:dyDescent="0.2">
      <c r="A267" s="380" t="s">
        <v>338</v>
      </c>
      <c r="B267" s="369">
        <v>4.7E-2</v>
      </c>
      <c r="C267" s="369"/>
      <c r="D267" s="369">
        <v>4.7E-2</v>
      </c>
      <c r="E267" s="372"/>
      <c r="F267" s="372"/>
    </row>
    <row r="268" spans="1:6" x14ac:dyDescent="0.2">
      <c r="A268" s="371" t="s">
        <v>339</v>
      </c>
      <c r="B268" s="369">
        <v>4.7E-2</v>
      </c>
      <c r="C268" s="369"/>
      <c r="D268" s="369">
        <v>4.7E-2</v>
      </c>
      <c r="E268" s="372"/>
      <c r="F268" s="372">
        <v>4.7100000000000003E-2</v>
      </c>
    </row>
    <row r="269" spans="1:6" x14ac:dyDescent="0.2">
      <c r="A269" s="371" t="s">
        <v>1242</v>
      </c>
      <c r="B269" s="369">
        <v>2.3E-2</v>
      </c>
      <c r="C269" s="369"/>
      <c r="D269" s="369">
        <v>2.3E-2</v>
      </c>
      <c r="E269" s="372"/>
      <c r="F269" s="372"/>
    </row>
    <row r="270" spans="1:6" x14ac:dyDescent="0.2">
      <c r="A270" s="371" t="s">
        <v>1243</v>
      </c>
      <c r="B270" s="369" t="s">
        <v>1205</v>
      </c>
      <c r="C270" s="369"/>
      <c r="D270" s="369" t="s">
        <v>1205</v>
      </c>
      <c r="E270" s="372"/>
      <c r="F270" s="372"/>
    </row>
    <row r="271" spans="1:6" x14ac:dyDescent="0.2">
      <c r="A271" s="371" t="s">
        <v>342</v>
      </c>
      <c r="B271" s="369">
        <v>3.3000000000000002E-2</v>
      </c>
      <c r="C271" s="369"/>
      <c r="D271" s="369">
        <v>3.3000000000000002E-2</v>
      </c>
      <c r="E271" s="372"/>
      <c r="F271" s="372"/>
    </row>
    <row r="272" spans="1:6" x14ac:dyDescent="0.2">
      <c r="A272" s="371" t="s">
        <v>343</v>
      </c>
      <c r="B272" s="369">
        <v>0.35599999999999998</v>
      </c>
      <c r="C272" s="369"/>
      <c r="D272" s="369">
        <v>0.35599999999999998</v>
      </c>
      <c r="E272" s="372"/>
      <c r="F272" s="372"/>
    </row>
    <row r="273" spans="1:6" x14ac:dyDescent="0.2">
      <c r="A273" s="371" t="s">
        <v>344</v>
      </c>
      <c r="B273" s="369">
        <v>0.109</v>
      </c>
      <c r="C273" s="369"/>
      <c r="D273" s="369">
        <v>0.109</v>
      </c>
      <c r="E273" s="372"/>
      <c r="F273" s="372"/>
    </row>
    <row r="274" spans="1:6" x14ac:dyDescent="0.2">
      <c r="A274" s="371" t="s">
        <v>345</v>
      </c>
      <c r="B274" s="369">
        <v>1.9E-2</v>
      </c>
      <c r="C274" s="369"/>
      <c r="D274" s="369">
        <v>1.9E-2</v>
      </c>
      <c r="E274" s="372"/>
      <c r="F274" s="372"/>
    </row>
    <row r="275" spans="1:6" x14ac:dyDescent="0.2">
      <c r="A275" s="371" t="s">
        <v>1244</v>
      </c>
      <c r="B275" s="369">
        <v>3.3000000000000002E-2</v>
      </c>
      <c r="C275" s="369"/>
      <c r="D275" s="369">
        <v>3.3000000000000002E-2</v>
      </c>
      <c r="E275" s="372"/>
      <c r="F275" s="372"/>
    </row>
    <row r="276" spans="1:6" x14ac:dyDescent="0.2">
      <c r="A276" s="371" t="s">
        <v>347</v>
      </c>
      <c r="B276" s="369">
        <v>6.4000000000000001E-2</v>
      </c>
      <c r="C276" s="369"/>
      <c r="D276" s="369">
        <v>6.4000000000000001E-2</v>
      </c>
      <c r="E276" s="372"/>
      <c r="F276" s="372"/>
    </row>
    <row r="277" spans="1:6" x14ac:dyDescent="0.2">
      <c r="A277" s="371" t="s">
        <v>348</v>
      </c>
      <c r="B277" s="369">
        <v>8.6999999999999994E-2</v>
      </c>
      <c r="C277" s="369"/>
      <c r="D277" s="369">
        <v>8.6999999999999994E-2</v>
      </c>
      <c r="E277" s="372"/>
      <c r="F277" s="372"/>
    </row>
    <row r="278" spans="1:6" x14ac:dyDescent="0.2">
      <c r="A278" s="212" t="s">
        <v>350</v>
      </c>
      <c r="B278" s="213">
        <v>1.9E-2</v>
      </c>
      <c r="C278" s="213"/>
      <c r="D278" s="369">
        <v>1.9E-2</v>
      </c>
      <c r="E278" s="372"/>
      <c r="F278" s="372"/>
    </row>
    <row r="279" spans="1:6" x14ac:dyDescent="0.2">
      <c r="A279" s="371" t="s">
        <v>351</v>
      </c>
      <c r="B279" s="369">
        <v>3.7999999999999999E-2</v>
      </c>
      <c r="C279" s="369"/>
      <c r="D279" s="369">
        <v>3.7999999999999999E-2</v>
      </c>
      <c r="E279" s="372"/>
      <c r="F279" s="372"/>
    </row>
    <row r="280" spans="1:6" x14ac:dyDescent="0.2">
      <c r="A280" s="371" t="s">
        <v>352</v>
      </c>
      <c r="B280" s="369">
        <v>1.0999999999999999E-2</v>
      </c>
      <c r="C280" s="369"/>
      <c r="D280" s="369">
        <v>1.0999999999999999E-2</v>
      </c>
      <c r="E280" s="372"/>
      <c r="F280" s="372"/>
    </row>
    <row r="281" spans="1:6" x14ac:dyDescent="0.2">
      <c r="A281" s="371" t="s">
        <v>353</v>
      </c>
      <c r="B281" s="369" t="s">
        <v>1205</v>
      </c>
      <c r="C281" s="369"/>
      <c r="D281" s="369" t="s">
        <v>1205</v>
      </c>
      <c r="E281" s="372"/>
      <c r="F281" s="372"/>
    </row>
    <row r="282" spans="1:6" x14ac:dyDescent="0.2">
      <c r="A282" s="371" t="s">
        <v>1245</v>
      </c>
      <c r="B282" s="369">
        <v>4.0000000000000001E-3</v>
      </c>
      <c r="C282" s="369"/>
      <c r="D282" s="369">
        <v>4.0000000000000001E-3</v>
      </c>
      <c r="E282" s="372"/>
      <c r="F282" s="372"/>
    </row>
    <row r="283" spans="1:6" x14ac:dyDescent="0.2">
      <c r="A283" s="371" t="s">
        <v>355</v>
      </c>
      <c r="B283" s="369">
        <v>1E-3</v>
      </c>
      <c r="C283" s="369"/>
      <c r="D283" s="369">
        <v>1E-3</v>
      </c>
      <c r="E283" s="372"/>
      <c r="F283" s="372"/>
    </row>
    <row r="284" spans="1:6" x14ac:dyDescent="0.2">
      <c r="A284" s="371" t="s">
        <v>356</v>
      </c>
      <c r="B284" s="369">
        <v>2.4E-2</v>
      </c>
      <c r="C284" s="369"/>
      <c r="D284" s="369">
        <v>2.4E-2</v>
      </c>
      <c r="E284" s="372"/>
      <c r="F284" s="372"/>
    </row>
    <row r="285" spans="1:6" x14ac:dyDescent="0.2">
      <c r="A285" s="371" t="s">
        <v>357</v>
      </c>
      <c r="B285" s="369">
        <v>5.2999999999999999E-2</v>
      </c>
      <c r="C285" s="369"/>
      <c r="D285" s="369">
        <v>5.2999999999999999E-2</v>
      </c>
      <c r="E285" s="372"/>
      <c r="F285" s="372"/>
    </row>
    <row r="286" spans="1:6" x14ac:dyDescent="0.2">
      <c r="A286" s="371" t="s">
        <v>1246</v>
      </c>
      <c r="B286" s="369">
        <v>1.7000000000000001E-2</v>
      </c>
      <c r="C286" s="369"/>
      <c r="D286" s="369">
        <v>1.7000000000000001E-2</v>
      </c>
      <c r="E286" s="372"/>
      <c r="F286" s="372"/>
    </row>
    <row r="287" spans="1:6" x14ac:dyDescent="0.2">
      <c r="A287" s="371" t="s">
        <v>359</v>
      </c>
      <c r="B287" s="369">
        <v>0.313</v>
      </c>
      <c r="C287" s="369"/>
      <c r="D287" s="369">
        <v>0.313</v>
      </c>
      <c r="E287" s="372"/>
      <c r="F287" s="372"/>
    </row>
    <row r="288" spans="1:6" x14ac:dyDescent="0.2">
      <c r="A288" s="371" t="s">
        <v>360</v>
      </c>
      <c r="B288" s="369">
        <v>0.13800000000000001</v>
      </c>
      <c r="C288" s="369"/>
      <c r="D288" s="369">
        <v>0.13800000000000001</v>
      </c>
      <c r="E288" s="372"/>
      <c r="F288" s="372"/>
    </row>
    <row r="289" spans="1:6" x14ac:dyDescent="0.2">
      <c r="A289" s="371" t="s">
        <v>361</v>
      </c>
      <c r="B289" s="369">
        <v>0.151</v>
      </c>
      <c r="C289" s="369"/>
      <c r="D289" s="369">
        <v>0.151</v>
      </c>
      <c r="E289" s="372"/>
      <c r="F289" s="372"/>
    </row>
    <row r="290" spans="1:6" x14ac:dyDescent="0.2">
      <c r="A290" s="371" t="s">
        <v>362</v>
      </c>
      <c r="B290" s="369">
        <v>0.32100000000000001</v>
      </c>
      <c r="C290" s="369"/>
      <c r="D290" s="369">
        <v>0.32100000000000001</v>
      </c>
      <c r="E290" s="372"/>
      <c r="F290" s="372"/>
    </row>
    <row r="291" spans="1:6" x14ac:dyDescent="0.2">
      <c r="A291" s="371" t="s">
        <v>363</v>
      </c>
      <c r="B291" s="369">
        <v>0.48699999999999999</v>
      </c>
      <c r="C291" s="369"/>
      <c r="D291" s="369">
        <v>0.48699999999999999</v>
      </c>
      <c r="E291" s="372"/>
      <c r="F291" s="372"/>
    </row>
    <row r="292" spans="1:6" x14ac:dyDescent="0.2">
      <c r="A292" s="371" t="s">
        <v>364</v>
      </c>
      <c r="B292" s="369">
        <v>4.4999999999999998E-2</v>
      </c>
      <c r="C292" s="369"/>
      <c r="D292" s="369">
        <v>4.4999999999999998E-2</v>
      </c>
      <c r="E292" s="372"/>
      <c r="F292" s="372"/>
    </row>
    <row r="293" spans="1:6" x14ac:dyDescent="0.2">
      <c r="A293" s="371" t="s">
        <v>365</v>
      </c>
      <c r="B293" s="369">
        <v>0.41099999999999998</v>
      </c>
      <c r="C293" s="369"/>
      <c r="D293" s="369">
        <v>0.41099999999999998</v>
      </c>
      <c r="E293" s="372"/>
      <c r="F293" s="372"/>
    </row>
    <row r="294" spans="1:6" x14ac:dyDescent="0.2">
      <c r="A294" s="371" t="s">
        <v>366</v>
      </c>
      <c r="B294" s="369">
        <v>2.1999999999999999E-2</v>
      </c>
      <c r="C294" s="369"/>
      <c r="D294" s="369">
        <v>2.1999999999999999E-2</v>
      </c>
      <c r="E294" s="372"/>
      <c r="F294" s="372"/>
    </row>
    <row r="295" spans="1:6" x14ac:dyDescent="0.2">
      <c r="A295" s="380" t="s">
        <v>1247</v>
      </c>
      <c r="B295" s="369">
        <v>7.9000000000000001E-2</v>
      </c>
      <c r="C295" s="369"/>
      <c r="D295" s="369">
        <v>7.9000000000000001E-2</v>
      </c>
      <c r="E295" s="372"/>
      <c r="F295" s="372"/>
    </row>
    <row r="296" spans="1:6" x14ac:dyDescent="0.2">
      <c r="A296" s="371" t="s">
        <v>1248</v>
      </c>
      <c r="B296" s="369">
        <v>0.38600000000000001</v>
      </c>
      <c r="C296" s="369"/>
      <c r="D296" s="369">
        <v>0.38600000000000001</v>
      </c>
      <c r="E296" s="372"/>
      <c r="F296" s="372"/>
    </row>
    <row r="297" spans="1:6" x14ac:dyDescent="0.2">
      <c r="A297" s="212" t="s">
        <v>368</v>
      </c>
      <c r="B297" s="213">
        <v>6.8000000000000005E-2</v>
      </c>
      <c r="C297" s="213"/>
      <c r="D297" s="369">
        <v>6.8000000000000005E-2</v>
      </c>
      <c r="E297" s="372"/>
      <c r="F297" s="372"/>
    </row>
    <row r="298" spans="1:6" x14ac:dyDescent="0.2">
      <c r="A298" s="212" t="s">
        <v>369</v>
      </c>
      <c r="B298" s="213">
        <v>0.26700000000000002</v>
      </c>
      <c r="C298" s="213"/>
      <c r="D298" s="369">
        <v>0.26100000000000001</v>
      </c>
      <c r="E298" s="372"/>
      <c r="F298" s="372">
        <v>0.26700000000000002</v>
      </c>
    </row>
    <row r="299" spans="1:6" x14ac:dyDescent="0.2">
      <c r="A299" s="371" t="s">
        <v>1321</v>
      </c>
      <c r="B299" s="369" t="s">
        <v>1205</v>
      </c>
      <c r="C299" s="369"/>
      <c r="D299" s="369" t="s">
        <v>1205</v>
      </c>
      <c r="E299" s="372"/>
      <c r="F299" s="372"/>
    </row>
    <row r="300" spans="1:6" x14ac:dyDescent="0.2">
      <c r="A300" s="371" t="s">
        <v>992</v>
      </c>
      <c r="B300" s="377">
        <v>7.5999999999999998E-2</v>
      </c>
      <c r="C300" s="377"/>
      <c r="D300" s="377">
        <v>7.5999999999999998E-2</v>
      </c>
      <c r="E300" s="372"/>
      <c r="F300" s="372"/>
    </row>
    <row r="301" spans="1:6" x14ac:dyDescent="0.2">
      <c r="A301" s="212" t="s">
        <v>370</v>
      </c>
      <c r="B301" s="214">
        <v>8.9599999999999999E-2</v>
      </c>
      <c r="C301" s="214"/>
      <c r="D301" s="369"/>
      <c r="E301" s="372"/>
      <c r="F301" s="375">
        <v>8.9599999999999999E-2</v>
      </c>
    </row>
    <row r="302" spans="1:6" x14ac:dyDescent="0.2">
      <c r="A302" s="371" t="s">
        <v>371</v>
      </c>
      <c r="B302" s="369">
        <v>0.434</v>
      </c>
      <c r="C302" s="369"/>
      <c r="D302" s="369">
        <v>0.434</v>
      </c>
      <c r="E302" s="372"/>
      <c r="F302" s="372"/>
    </row>
    <row r="303" spans="1:6" x14ac:dyDescent="0.2">
      <c r="A303" s="371" t="s">
        <v>372</v>
      </c>
      <c r="B303" s="369">
        <v>0.23899999999999999</v>
      </c>
      <c r="C303" s="369"/>
      <c r="D303" s="369">
        <v>0.23899999999999999</v>
      </c>
      <c r="E303" s="372"/>
      <c r="F303" s="372"/>
    </row>
    <row r="304" spans="1:6" x14ac:dyDescent="0.2">
      <c r="A304" s="371" t="s">
        <v>373</v>
      </c>
      <c r="B304" s="369">
        <v>0.106</v>
      </c>
      <c r="C304" s="369"/>
      <c r="D304" s="369">
        <v>0.106</v>
      </c>
      <c r="E304" s="372"/>
      <c r="F304" s="372"/>
    </row>
    <row r="305" spans="1:6" x14ac:dyDescent="0.2">
      <c r="A305" s="371" t="s">
        <v>1249</v>
      </c>
      <c r="B305" s="369">
        <v>0.313</v>
      </c>
      <c r="C305" s="369"/>
      <c r="D305" s="369">
        <v>0.313</v>
      </c>
      <c r="E305" s="372"/>
      <c r="F305" s="372"/>
    </row>
    <row r="306" spans="1:6" x14ac:dyDescent="0.2">
      <c r="A306" s="371" t="s">
        <v>1250</v>
      </c>
      <c r="B306" s="369">
        <v>0.47199999999999998</v>
      </c>
      <c r="C306" s="369"/>
      <c r="D306" s="369">
        <v>0.47199999999999998</v>
      </c>
      <c r="E306" s="372"/>
      <c r="F306" s="372"/>
    </row>
    <row r="307" spans="1:6" x14ac:dyDescent="0.2">
      <c r="A307" s="371" t="s">
        <v>375</v>
      </c>
      <c r="B307" s="369">
        <v>0.21199999999999999</v>
      </c>
      <c r="C307" s="369"/>
      <c r="D307" s="369">
        <v>0.21199999999999999</v>
      </c>
      <c r="E307" s="372"/>
      <c r="F307" s="372"/>
    </row>
    <row r="308" spans="1:6" x14ac:dyDescent="0.2">
      <c r="A308" s="371" t="s">
        <v>376</v>
      </c>
      <c r="B308" s="369">
        <v>0.505</v>
      </c>
      <c r="C308" s="369"/>
      <c r="D308" s="369">
        <v>0.505</v>
      </c>
      <c r="E308" s="372"/>
      <c r="F308" s="372"/>
    </row>
    <row r="309" spans="1:6" x14ac:dyDescent="0.2">
      <c r="A309" s="371" t="s">
        <v>377</v>
      </c>
      <c r="B309" s="369">
        <v>0.27800000000000002</v>
      </c>
      <c r="C309" s="369"/>
      <c r="D309" s="369">
        <v>0.27800000000000002</v>
      </c>
      <c r="E309" s="372"/>
      <c r="F309" s="372"/>
    </row>
    <row r="310" spans="1:6" x14ac:dyDescent="0.2">
      <c r="A310" s="371" t="s">
        <v>378</v>
      </c>
      <c r="B310" s="369">
        <v>3.3000000000000002E-2</v>
      </c>
      <c r="C310" s="369"/>
      <c r="D310" s="369">
        <v>3.3000000000000002E-2</v>
      </c>
      <c r="E310" s="372"/>
      <c r="F310" s="372"/>
    </row>
    <row r="311" spans="1:6" x14ac:dyDescent="0.2">
      <c r="A311" s="371" t="s">
        <v>1251</v>
      </c>
      <c r="B311" s="383"/>
      <c r="C311" s="383"/>
      <c r="D311" s="383"/>
      <c r="E311" s="372"/>
      <c r="F311" s="372"/>
    </row>
    <row r="312" spans="1:6" x14ac:dyDescent="0.2">
      <c r="A312" s="212" t="s">
        <v>379</v>
      </c>
      <c r="B312" s="213">
        <v>0.104</v>
      </c>
      <c r="C312" s="213"/>
      <c r="D312" s="369">
        <v>0.104</v>
      </c>
      <c r="E312" s="372"/>
      <c r="F312" s="372"/>
    </row>
    <row r="313" spans="1:6" x14ac:dyDescent="0.2">
      <c r="A313" s="371" t="s">
        <v>380</v>
      </c>
      <c r="B313" s="369">
        <v>4.2999999999999997E-2</v>
      </c>
      <c r="C313" s="369"/>
      <c r="D313" s="369">
        <v>4.2999999999999997E-2</v>
      </c>
      <c r="E313" s="372"/>
      <c r="F313" s="372"/>
    </row>
    <row r="314" spans="1:6" x14ac:dyDescent="0.2">
      <c r="A314" s="371" t="s">
        <v>381</v>
      </c>
      <c r="B314" s="369">
        <v>1.7000000000000001E-2</v>
      </c>
      <c r="C314" s="369"/>
      <c r="D314" s="369">
        <v>1.7000000000000001E-2</v>
      </c>
      <c r="E314" s="372"/>
      <c r="F314" s="18"/>
    </row>
    <row r="315" spans="1:6" x14ac:dyDescent="0.2">
      <c r="A315" s="212" t="s">
        <v>382</v>
      </c>
      <c r="B315" s="214">
        <v>3.4700000000000002E-2</v>
      </c>
      <c r="C315" s="214"/>
      <c r="D315" s="377">
        <v>3.2000000000000001E-2</v>
      </c>
      <c r="E315" s="375"/>
      <c r="F315" s="375">
        <v>3.4700000000000002E-2</v>
      </c>
    </row>
    <row r="316" spans="1:6" x14ac:dyDescent="0.2">
      <c r="A316" s="212" t="s">
        <v>893</v>
      </c>
      <c r="B316" s="213">
        <v>2.7E-2</v>
      </c>
      <c r="C316" s="213"/>
      <c r="D316" s="369">
        <v>2.7E-2</v>
      </c>
      <c r="E316" s="372"/>
      <c r="F316" s="372"/>
    </row>
    <row r="317" spans="1:6" x14ac:dyDescent="0.2">
      <c r="A317" s="371" t="s">
        <v>384</v>
      </c>
      <c r="B317" s="369">
        <v>1E-3</v>
      </c>
      <c r="C317" s="369"/>
      <c r="D317" s="369">
        <v>1E-3</v>
      </c>
      <c r="E317" s="372"/>
      <c r="F317" s="372"/>
    </row>
    <row r="318" spans="1:6" x14ac:dyDescent="0.2">
      <c r="A318" s="371" t="s">
        <v>1252</v>
      </c>
      <c r="B318" s="369">
        <v>8.9999999999999993E-3</v>
      </c>
      <c r="C318" s="369"/>
      <c r="D318" s="369">
        <v>8.9999999999999993E-3</v>
      </c>
      <c r="E318" s="372"/>
      <c r="F318" s="372"/>
    </row>
    <row r="319" spans="1:6" x14ac:dyDescent="0.2">
      <c r="A319" s="371" t="s">
        <v>386</v>
      </c>
      <c r="B319" s="369">
        <v>1.2E-2</v>
      </c>
      <c r="C319" s="369"/>
      <c r="D319" s="369">
        <v>1.2E-2</v>
      </c>
      <c r="E319" s="372"/>
      <c r="F319" s="372"/>
    </row>
    <row r="320" spans="1:6" x14ac:dyDescent="0.2">
      <c r="A320" s="371" t="s">
        <v>1253</v>
      </c>
      <c r="B320" s="369">
        <v>1.0999999999999999E-2</v>
      </c>
      <c r="C320" s="369"/>
      <c r="D320" s="369">
        <v>1.0999999999999999E-2</v>
      </c>
      <c r="E320" s="372"/>
      <c r="F320" s="372"/>
    </row>
    <row r="321" spans="1:6" x14ac:dyDescent="0.2">
      <c r="A321" s="371" t="s">
        <v>388</v>
      </c>
      <c r="B321" s="369">
        <v>6.7000000000000004E-2</v>
      </c>
      <c r="C321" s="369"/>
      <c r="D321" s="369">
        <v>6.7000000000000004E-2</v>
      </c>
      <c r="E321" s="372"/>
      <c r="F321" s="372"/>
    </row>
    <row r="322" spans="1:6" x14ac:dyDescent="0.2">
      <c r="A322" s="371" t="s">
        <v>389</v>
      </c>
      <c r="B322" s="369">
        <v>0.20799999999999999</v>
      </c>
      <c r="C322" s="369"/>
      <c r="D322" s="369">
        <v>0.20799999999999999</v>
      </c>
      <c r="E322" s="372"/>
      <c r="F322" s="372"/>
    </row>
    <row r="323" spans="1:6" x14ac:dyDescent="0.2">
      <c r="A323" s="371" t="s">
        <v>390</v>
      </c>
      <c r="B323" s="369">
        <v>0.05</v>
      </c>
      <c r="C323" s="369"/>
      <c r="D323" s="369">
        <v>0.05</v>
      </c>
      <c r="E323" s="372"/>
      <c r="F323" s="372"/>
    </row>
    <row r="324" spans="1:6" x14ac:dyDescent="0.2">
      <c r="A324" s="371" t="s">
        <v>391</v>
      </c>
      <c r="B324" s="369">
        <v>0.151</v>
      </c>
      <c r="C324" s="369"/>
      <c r="D324" s="369">
        <v>0.151</v>
      </c>
      <c r="E324" s="372"/>
      <c r="F324" s="372"/>
    </row>
    <row r="325" spans="1:6" x14ac:dyDescent="0.2">
      <c r="A325" s="380" t="s">
        <v>392</v>
      </c>
      <c r="B325" s="369">
        <v>0.34399999999999997</v>
      </c>
      <c r="C325" s="369"/>
      <c r="D325" s="369">
        <v>0.34399999999999997</v>
      </c>
      <c r="E325" s="372"/>
      <c r="F325" s="372"/>
    </row>
    <row r="326" spans="1:6" x14ac:dyDescent="0.2">
      <c r="A326" s="371" t="s">
        <v>394</v>
      </c>
      <c r="B326" s="369">
        <v>0.14199999999999999</v>
      </c>
      <c r="C326" s="369"/>
      <c r="D326" s="369">
        <v>0.14199999999999999</v>
      </c>
      <c r="E326" s="372"/>
      <c r="F326" s="372"/>
    </row>
    <row r="327" spans="1:6" x14ac:dyDescent="0.2">
      <c r="A327" s="371" t="s">
        <v>1254</v>
      </c>
      <c r="B327" s="369">
        <v>1.155</v>
      </c>
      <c r="C327" s="369"/>
      <c r="D327" s="369">
        <v>1.155</v>
      </c>
      <c r="E327" s="372"/>
      <c r="F327" s="372"/>
    </row>
    <row r="328" spans="1:6" x14ac:dyDescent="0.2">
      <c r="A328" s="371" t="s">
        <v>1255</v>
      </c>
      <c r="B328" s="369">
        <v>1.1080000000000001</v>
      </c>
      <c r="C328" s="369"/>
      <c r="D328" s="369">
        <v>1.1080000000000001</v>
      </c>
      <c r="E328" s="372"/>
      <c r="F328" s="372"/>
    </row>
    <row r="329" spans="1:6" x14ac:dyDescent="0.2">
      <c r="A329" s="371" t="s">
        <v>1256</v>
      </c>
      <c r="B329" s="369">
        <v>7.6999999999999999E-2</v>
      </c>
      <c r="C329" s="369"/>
      <c r="D329" s="369">
        <v>7.6999999999999999E-2</v>
      </c>
      <c r="E329" s="372"/>
      <c r="F329" s="372"/>
    </row>
    <row r="330" spans="1:6" x14ac:dyDescent="0.2">
      <c r="A330" s="212" t="s">
        <v>13</v>
      </c>
      <c r="B330" s="218">
        <v>4.65E-2</v>
      </c>
      <c r="C330" s="218"/>
      <c r="D330" s="384">
        <v>4.2999999999999997E-2</v>
      </c>
      <c r="E330" s="385">
        <v>4.65E-2</v>
      </c>
      <c r="F330" s="385">
        <v>4.65E-2</v>
      </c>
    </row>
    <row r="331" spans="1:6" x14ac:dyDescent="0.2">
      <c r="A331" s="212" t="s">
        <v>42</v>
      </c>
      <c r="B331" s="218">
        <v>0.18099999999999999</v>
      </c>
      <c r="C331" s="218"/>
      <c r="D331" s="384">
        <v>0.17</v>
      </c>
      <c r="E331" s="385">
        <v>0.18099999999999999</v>
      </c>
      <c r="F331" s="385">
        <v>0.18099999999999999</v>
      </c>
    </row>
    <row r="332" spans="1:6" x14ac:dyDescent="0.2">
      <c r="A332" s="212" t="s">
        <v>15</v>
      </c>
      <c r="B332" s="218">
        <v>3.5400000000000001E-2</v>
      </c>
      <c r="C332" s="218"/>
      <c r="D332" s="384">
        <v>3.3000000000000002E-2</v>
      </c>
      <c r="E332" s="385">
        <v>3.5400000000000001E-2</v>
      </c>
      <c r="F332" s="385">
        <v>3.5299999999999998E-2</v>
      </c>
    </row>
    <row r="333" spans="1:6" x14ac:dyDescent="0.2">
      <c r="A333" s="212" t="s">
        <v>868</v>
      </c>
      <c r="B333" s="213">
        <v>7.8E-2</v>
      </c>
      <c r="C333" s="213"/>
      <c r="D333" s="369">
        <v>7.8E-2</v>
      </c>
      <c r="E333" s="372"/>
      <c r="F333" s="372"/>
    </row>
    <row r="334" spans="1:6" x14ac:dyDescent="0.2">
      <c r="A334" s="371" t="s">
        <v>869</v>
      </c>
      <c r="B334" s="369">
        <v>1.6E-2</v>
      </c>
      <c r="C334" s="369"/>
      <c r="D334" s="369">
        <v>1.6E-2</v>
      </c>
      <c r="E334" s="372"/>
      <c r="F334" s="372"/>
    </row>
    <row r="335" spans="1:6" x14ac:dyDescent="0.2">
      <c r="A335" s="371" t="s">
        <v>1322</v>
      </c>
      <c r="B335" s="369">
        <v>1.6E-2</v>
      </c>
      <c r="C335" s="369"/>
      <c r="D335" s="369">
        <v>1.6E-2</v>
      </c>
      <c r="E335" s="372"/>
      <c r="F335" s="372"/>
    </row>
    <row r="336" spans="1:6" x14ac:dyDescent="0.2">
      <c r="A336" s="371" t="s">
        <v>871</v>
      </c>
      <c r="B336" s="369">
        <v>0.32500000000000001</v>
      </c>
      <c r="C336" s="369"/>
      <c r="D336" s="369">
        <v>0.32500000000000001</v>
      </c>
      <c r="E336" s="372"/>
      <c r="F336" s="372"/>
    </row>
    <row r="337" spans="1:6" x14ac:dyDescent="0.2">
      <c r="A337" s="212" t="s">
        <v>14</v>
      </c>
      <c r="B337" s="218">
        <v>6.6000000000000003E-2</v>
      </c>
      <c r="C337" s="218"/>
      <c r="D337" s="384">
        <v>6.2E-2</v>
      </c>
      <c r="E337" s="385">
        <v>6.6000000000000003E-2</v>
      </c>
      <c r="F337" s="385">
        <v>6.59E-2</v>
      </c>
    </row>
    <row r="338" spans="1:6" x14ac:dyDescent="0.2">
      <c r="A338" s="212" t="s">
        <v>872</v>
      </c>
      <c r="B338" s="369">
        <v>0.33800000000000002</v>
      </c>
      <c r="C338" s="369"/>
      <c r="D338" s="369">
        <v>0.33800000000000002</v>
      </c>
      <c r="E338" s="372"/>
      <c r="F338" s="372"/>
    </row>
    <row r="339" spans="1:6" x14ac:dyDescent="0.2">
      <c r="A339" s="212" t="s">
        <v>873</v>
      </c>
      <c r="B339" s="369">
        <v>5.5E-2</v>
      </c>
      <c r="C339" s="369"/>
      <c r="D339" s="369">
        <v>5.5E-2</v>
      </c>
      <c r="E339" s="372"/>
      <c r="F339" s="372"/>
    </row>
    <row r="340" spans="1:6" x14ac:dyDescent="0.2">
      <c r="A340" s="212" t="s">
        <v>874</v>
      </c>
      <c r="B340" s="369">
        <v>9.2999999999999999E-2</v>
      </c>
      <c r="C340" s="369"/>
      <c r="D340" s="369">
        <v>9.2999999999999999E-2</v>
      </c>
      <c r="E340" s="372"/>
      <c r="F340" s="372"/>
    </row>
    <row r="341" spans="1:6" x14ac:dyDescent="0.2">
      <c r="A341" s="212" t="s">
        <v>876</v>
      </c>
      <c r="B341" s="369">
        <v>0.38500000000000001</v>
      </c>
      <c r="C341" s="369"/>
      <c r="D341" s="369">
        <v>0.38500000000000001</v>
      </c>
      <c r="E341" s="372"/>
      <c r="F341" s="372"/>
    </row>
    <row r="342" spans="1:6" x14ac:dyDescent="0.2">
      <c r="A342" s="212" t="s">
        <v>877</v>
      </c>
      <c r="B342" s="369">
        <v>0.223</v>
      </c>
      <c r="C342" s="369"/>
      <c r="D342" s="369">
        <v>0.223</v>
      </c>
      <c r="E342" s="372"/>
      <c r="F342" s="372"/>
    </row>
    <row r="343" spans="1:6" x14ac:dyDescent="0.2">
      <c r="A343" s="371" t="s">
        <v>1257</v>
      </c>
      <c r="B343" s="369">
        <v>0.28399999999999997</v>
      </c>
      <c r="C343" s="369"/>
      <c r="D343" s="369">
        <v>0.28399999999999997</v>
      </c>
      <c r="E343" s="372"/>
      <c r="F343" s="372"/>
    </row>
    <row r="344" spans="1:6" x14ac:dyDescent="0.2">
      <c r="A344" s="371" t="s">
        <v>398</v>
      </c>
      <c r="B344" s="369">
        <v>0.107</v>
      </c>
      <c r="C344" s="369"/>
      <c r="D344" s="369">
        <v>0.107</v>
      </c>
      <c r="E344" s="372"/>
      <c r="F344" s="372"/>
    </row>
    <row r="345" spans="1:6" x14ac:dyDescent="0.2">
      <c r="A345" s="371" t="s">
        <v>399</v>
      </c>
      <c r="B345" s="369">
        <v>0.06</v>
      </c>
      <c r="C345" s="369"/>
      <c r="D345" s="369">
        <v>0.06</v>
      </c>
      <c r="E345" s="372"/>
      <c r="F345" s="372"/>
    </row>
    <row r="346" spans="1:6" x14ac:dyDescent="0.2">
      <c r="A346" s="371" t="s">
        <v>400</v>
      </c>
      <c r="B346" s="369">
        <v>5.8999999999999997E-2</v>
      </c>
      <c r="C346" s="369"/>
      <c r="D346" s="369">
        <v>5.8999999999999997E-2</v>
      </c>
      <c r="E346" s="372"/>
      <c r="F346" s="372"/>
    </row>
    <row r="347" spans="1:6" x14ac:dyDescent="0.2">
      <c r="A347" s="371" t="s">
        <v>401</v>
      </c>
      <c r="B347" s="369">
        <v>0.03</v>
      </c>
      <c r="C347" s="369"/>
      <c r="D347" s="369">
        <v>0.03</v>
      </c>
      <c r="E347" s="372"/>
      <c r="F347" s="372"/>
    </row>
    <row r="348" spans="1:6" x14ac:dyDescent="0.2">
      <c r="A348" s="212" t="s">
        <v>402</v>
      </c>
      <c r="B348" s="213">
        <v>1.2E-2</v>
      </c>
      <c r="C348" s="213"/>
      <c r="D348" s="369">
        <v>1.2E-2</v>
      </c>
      <c r="E348" s="372"/>
      <c r="F348" s="372"/>
    </row>
    <row r="349" spans="1:6" x14ac:dyDescent="0.2">
      <c r="A349" s="212" t="s">
        <v>403</v>
      </c>
      <c r="B349" s="213">
        <v>1.6789999999999999E-2</v>
      </c>
      <c r="C349" s="213"/>
      <c r="D349" s="369">
        <v>1.6E-2</v>
      </c>
      <c r="E349" s="372">
        <v>1.6789999999999999E-2</v>
      </c>
      <c r="F349" s="372">
        <v>1.6799999999999999E-2</v>
      </c>
    </row>
    <row r="350" spans="1:6" x14ac:dyDescent="0.2">
      <c r="A350" s="212" t="s">
        <v>404</v>
      </c>
      <c r="B350" s="213">
        <v>1.6E-2</v>
      </c>
      <c r="C350" s="213"/>
      <c r="D350" s="369">
        <v>1.6E-2</v>
      </c>
      <c r="E350" s="372"/>
      <c r="F350" s="372"/>
    </row>
    <row r="351" spans="1:6" x14ac:dyDescent="0.2">
      <c r="A351" s="371" t="s">
        <v>405</v>
      </c>
      <c r="B351" s="369">
        <v>0.04</v>
      </c>
      <c r="C351" s="369"/>
      <c r="D351" s="369">
        <v>0.04</v>
      </c>
      <c r="E351" s="372"/>
      <c r="F351" s="372"/>
    </row>
    <row r="352" spans="1:6" x14ac:dyDescent="0.2">
      <c r="A352" s="217" t="s">
        <v>406</v>
      </c>
      <c r="B352" s="213">
        <v>6.9000000000000006E-2</v>
      </c>
      <c r="C352" s="213"/>
      <c r="D352" s="369">
        <v>6.9000000000000006E-2</v>
      </c>
      <c r="E352" s="372"/>
      <c r="F352" s="372"/>
    </row>
    <row r="353" spans="1:6" x14ac:dyDescent="0.2">
      <c r="A353" s="371" t="s">
        <v>407</v>
      </c>
      <c r="B353" s="369">
        <v>0.16600000000000001</v>
      </c>
      <c r="C353" s="369"/>
      <c r="D353" s="369">
        <v>0.16600000000000001</v>
      </c>
      <c r="E353" s="372"/>
      <c r="F353" s="372"/>
    </row>
    <row r="354" spans="1:6" x14ac:dyDescent="0.2">
      <c r="A354" s="371" t="s">
        <v>408</v>
      </c>
      <c r="B354" s="369">
        <v>0.114</v>
      </c>
      <c r="C354" s="369"/>
      <c r="D354" s="369">
        <v>0.114</v>
      </c>
      <c r="E354" s="372"/>
      <c r="F354" s="372"/>
    </row>
    <row r="355" spans="1:6" x14ac:dyDescent="0.2">
      <c r="A355" s="371" t="s">
        <v>409</v>
      </c>
      <c r="B355" s="369">
        <v>7.9000000000000001E-2</v>
      </c>
      <c r="C355" s="369"/>
      <c r="D355" s="369">
        <v>7.9000000000000001E-2</v>
      </c>
      <c r="E355" s="372"/>
      <c r="F355" s="372"/>
    </row>
    <row r="356" spans="1:6" x14ac:dyDescent="0.2">
      <c r="A356" s="371" t="s">
        <v>410</v>
      </c>
      <c r="B356" s="369">
        <v>6.3E-2</v>
      </c>
      <c r="C356" s="369"/>
      <c r="D356" s="369">
        <v>6.3E-2</v>
      </c>
      <c r="E356" s="372"/>
      <c r="F356" s="372"/>
    </row>
    <row r="357" spans="1:6" x14ac:dyDescent="0.2">
      <c r="A357" s="371" t="s">
        <v>411</v>
      </c>
      <c r="B357" s="369">
        <v>8.6999999999999994E-2</v>
      </c>
      <c r="C357" s="369"/>
      <c r="D357" s="369">
        <v>8.6999999999999994E-2</v>
      </c>
      <c r="E357" s="372"/>
      <c r="F357" s="372"/>
    </row>
    <row r="358" spans="1:6" x14ac:dyDescent="0.2">
      <c r="A358" s="371" t="s">
        <v>412</v>
      </c>
      <c r="B358" s="369">
        <v>1.6E-2</v>
      </c>
      <c r="C358" s="369"/>
      <c r="D358" s="369">
        <v>1.6E-2</v>
      </c>
      <c r="E358" s="372"/>
      <c r="F358" s="372"/>
    </row>
    <row r="359" spans="1:6" x14ac:dyDescent="0.2">
      <c r="A359" s="371" t="s">
        <v>413</v>
      </c>
      <c r="B359" s="369">
        <v>0.11899999999999999</v>
      </c>
      <c r="C359" s="369"/>
      <c r="D359" s="369">
        <v>0.11899999999999999</v>
      </c>
      <c r="E359" s="372"/>
      <c r="F359" s="372"/>
    </row>
    <row r="360" spans="1:6" x14ac:dyDescent="0.2">
      <c r="A360" s="212" t="s">
        <v>414</v>
      </c>
      <c r="B360" s="214">
        <v>0.248</v>
      </c>
      <c r="C360" s="214"/>
      <c r="D360" s="377">
        <v>0.23599999999999999</v>
      </c>
      <c r="E360" s="375"/>
      <c r="F360" s="375">
        <v>0.248</v>
      </c>
    </row>
    <row r="361" spans="1:6" x14ac:dyDescent="0.2">
      <c r="A361" s="371" t="s">
        <v>415</v>
      </c>
      <c r="B361" s="369">
        <v>8.9999999999999993E-3</v>
      </c>
      <c r="C361" s="369"/>
      <c r="D361" s="369">
        <v>8.9999999999999993E-3</v>
      </c>
      <c r="E361" s="372"/>
      <c r="F361" s="372"/>
    </row>
    <row r="362" spans="1:6" x14ac:dyDescent="0.2">
      <c r="A362" s="371" t="s">
        <v>416</v>
      </c>
      <c r="B362" s="369">
        <v>0</v>
      </c>
      <c r="C362" s="369"/>
      <c r="D362" s="369">
        <v>0</v>
      </c>
      <c r="E362" s="372"/>
      <c r="F362" s="372"/>
    </row>
    <row r="363" spans="1:6" x14ac:dyDescent="0.2">
      <c r="A363" s="371" t="s">
        <v>1258</v>
      </c>
      <c r="B363" s="369">
        <v>0.23899999999999999</v>
      </c>
      <c r="C363" s="369"/>
      <c r="D363" s="369">
        <v>0.23899999999999999</v>
      </c>
      <c r="E363" s="372"/>
      <c r="F363" s="372"/>
    </row>
    <row r="364" spans="1:6" x14ac:dyDescent="0.2">
      <c r="A364" s="371" t="s">
        <v>417</v>
      </c>
      <c r="B364" s="369">
        <v>0.32700000000000001</v>
      </c>
      <c r="C364" s="369"/>
      <c r="D364" s="369">
        <v>0.32700000000000001</v>
      </c>
      <c r="E364" s="372"/>
      <c r="F364" s="372"/>
    </row>
    <row r="365" spans="1:6" x14ac:dyDescent="0.2">
      <c r="A365" s="371" t="s">
        <v>1259</v>
      </c>
      <c r="B365" s="213">
        <v>9.2700000000000005E-2</v>
      </c>
      <c r="C365" s="213"/>
      <c r="D365" s="369">
        <v>9.1999999999999998E-2</v>
      </c>
      <c r="E365" s="372">
        <v>9.2700000000000005E-2</v>
      </c>
      <c r="F365" s="372">
        <v>9.2499999999999999E-2</v>
      </c>
    </row>
    <row r="366" spans="1:6" x14ac:dyDescent="0.2">
      <c r="A366" s="371" t="s">
        <v>419</v>
      </c>
      <c r="B366" s="369">
        <v>0.44500000000000001</v>
      </c>
      <c r="C366" s="369"/>
      <c r="D366" s="369">
        <v>0.44500000000000001</v>
      </c>
      <c r="E366" s="372"/>
      <c r="F366" s="372"/>
    </row>
    <row r="367" spans="1:6" x14ac:dyDescent="0.2">
      <c r="A367" s="371" t="s">
        <v>1260</v>
      </c>
      <c r="B367" s="369">
        <v>0.80500000000000005</v>
      </c>
      <c r="C367" s="369"/>
      <c r="D367" s="369">
        <v>0.80500000000000005</v>
      </c>
      <c r="E367" s="372"/>
      <c r="F367" s="372"/>
    </row>
    <row r="368" spans="1:6" x14ac:dyDescent="0.2">
      <c r="A368" s="371" t="s">
        <v>1261</v>
      </c>
      <c r="B368" s="369">
        <v>0.20899999999999999</v>
      </c>
      <c r="C368" s="369"/>
      <c r="D368" s="369">
        <v>0.20899999999999999</v>
      </c>
      <c r="E368" s="372"/>
      <c r="F368" s="372"/>
    </row>
    <row r="369" spans="1:6" x14ac:dyDescent="0.2">
      <c r="A369" s="371" t="s">
        <v>1262</v>
      </c>
      <c r="B369" s="369">
        <v>8.6999999999999994E-2</v>
      </c>
      <c r="C369" s="369"/>
      <c r="D369" s="369">
        <v>8.6999999999999994E-2</v>
      </c>
      <c r="E369" s="372"/>
      <c r="F369" s="372"/>
    </row>
    <row r="370" spans="1:6" x14ac:dyDescent="0.2">
      <c r="A370" s="371" t="s">
        <v>424</v>
      </c>
      <c r="B370" s="369">
        <v>1.9E-2</v>
      </c>
      <c r="C370" s="369"/>
      <c r="D370" s="369">
        <v>1.9E-2</v>
      </c>
      <c r="E370" s="372"/>
      <c r="F370" s="372"/>
    </row>
    <row r="371" spans="1:6" x14ac:dyDescent="0.2">
      <c r="A371" s="371" t="s">
        <v>425</v>
      </c>
      <c r="B371" s="385">
        <v>8.9899999999999994E-2</v>
      </c>
      <c r="C371" s="385"/>
      <c r="D371" s="384">
        <v>8.5000000000000006E-2</v>
      </c>
      <c r="E371" s="385"/>
      <c r="F371" s="385">
        <v>8.9899999999999994E-2</v>
      </c>
    </row>
    <row r="372" spans="1:6" x14ac:dyDescent="0.2">
      <c r="A372" s="371" t="s">
        <v>426</v>
      </c>
      <c r="B372" s="369">
        <v>1.9E-2</v>
      </c>
      <c r="C372" s="369"/>
      <c r="D372" s="369">
        <v>1.9E-2</v>
      </c>
      <c r="E372" s="372"/>
      <c r="F372" s="372"/>
    </row>
    <row r="373" spans="1:6" x14ac:dyDescent="0.2">
      <c r="A373" s="371" t="s">
        <v>427</v>
      </c>
      <c r="B373" s="369">
        <v>1.7999999999999999E-2</v>
      </c>
      <c r="C373" s="369"/>
      <c r="D373" s="369">
        <v>1.7999999999999999E-2</v>
      </c>
      <c r="E373" s="372"/>
      <c r="F373" s="372"/>
    </row>
    <row r="374" spans="1:6" x14ac:dyDescent="0.2">
      <c r="A374" s="212" t="s">
        <v>428</v>
      </c>
      <c r="B374" s="213">
        <v>9.6500000000000002E-2</v>
      </c>
      <c r="C374" s="213"/>
      <c r="D374" s="369"/>
      <c r="E374" s="372"/>
      <c r="F374" s="372">
        <v>9.6500000000000002E-2</v>
      </c>
    </row>
    <row r="375" spans="1:6" x14ac:dyDescent="0.2">
      <c r="A375" s="371" t="s">
        <v>429</v>
      </c>
      <c r="B375" s="369">
        <v>1.2E-2</v>
      </c>
      <c r="C375" s="369"/>
      <c r="D375" s="369">
        <v>1.2E-2</v>
      </c>
      <c r="E375" s="372"/>
      <c r="F375" s="372"/>
    </row>
    <row r="376" spans="1:6" x14ac:dyDescent="0.2">
      <c r="A376" s="371" t="s">
        <v>887</v>
      </c>
      <c r="B376" s="369">
        <v>3.1E-2</v>
      </c>
      <c r="C376" s="369"/>
      <c r="D376" s="369">
        <v>3.1E-2</v>
      </c>
      <c r="E376" s="372"/>
      <c r="F376" s="372">
        <v>3.3099999999999997E-2</v>
      </c>
    </row>
    <row r="377" spans="1:6" x14ac:dyDescent="0.2">
      <c r="A377" s="212" t="s">
        <v>430</v>
      </c>
      <c r="B377" s="213">
        <v>0.39100000000000001</v>
      </c>
      <c r="C377" s="213"/>
      <c r="D377" s="369"/>
      <c r="E377" s="372"/>
      <c r="F377" s="372">
        <v>0.39100000000000001</v>
      </c>
    </row>
    <row r="378" spans="1:6" x14ac:dyDescent="0.2">
      <c r="A378" s="371" t="s">
        <v>431</v>
      </c>
      <c r="B378" s="369">
        <v>0.152</v>
      </c>
      <c r="C378" s="369"/>
      <c r="D378" s="369">
        <v>0.152</v>
      </c>
      <c r="E378" s="372"/>
      <c r="F378" s="372"/>
    </row>
    <row r="379" spans="1:6" x14ac:dyDescent="0.2">
      <c r="A379" s="371" t="s">
        <v>432</v>
      </c>
      <c r="B379" s="369">
        <v>0.16</v>
      </c>
      <c r="C379" s="369"/>
      <c r="D379" s="369">
        <v>0.16</v>
      </c>
      <c r="E379" s="372"/>
      <c r="F379" s="372"/>
    </row>
    <row r="380" spans="1:6" x14ac:dyDescent="0.2">
      <c r="A380" s="371" t="s">
        <v>433</v>
      </c>
      <c r="B380" s="369">
        <v>0.11600000000000001</v>
      </c>
      <c r="C380" s="369"/>
      <c r="D380" s="369">
        <v>0.11600000000000001</v>
      </c>
      <c r="E380" s="372"/>
      <c r="F380" s="372"/>
    </row>
    <row r="381" spans="1:6" x14ac:dyDescent="0.2">
      <c r="A381" s="371" t="s">
        <v>434</v>
      </c>
      <c r="B381" s="369">
        <v>0.379</v>
      </c>
      <c r="C381" s="369"/>
      <c r="D381" s="369">
        <v>0.379</v>
      </c>
      <c r="E381" s="372"/>
      <c r="F381" s="372"/>
    </row>
    <row r="382" spans="1:6" x14ac:dyDescent="0.2">
      <c r="A382" s="380" t="s">
        <v>435</v>
      </c>
      <c r="B382" s="369">
        <v>1.7000000000000001E-2</v>
      </c>
      <c r="C382" s="369"/>
      <c r="D382" s="369">
        <v>1.7000000000000001E-2</v>
      </c>
      <c r="E382" s="372"/>
      <c r="F382" s="372"/>
    </row>
    <row r="383" spans="1:6" x14ac:dyDescent="0.2">
      <c r="A383" s="371" t="s">
        <v>436</v>
      </c>
      <c r="B383" s="369">
        <v>1.4E-2</v>
      </c>
      <c r="C383" s="369"/>
      <c r="D383" s="369">
        <v>1.4E-2</v>
      </c>
      <c r="E383" s="372"/>
      <c r="F383" s="372"/>
    </row>
    <row r="384" spans="1:6" x14ac:dyDescent="0.2">
      <c r="A384" s="371" t="s">
        <v>437</v>
      </c>
      <c r="B384" s="369">
        <v>0.185</v>
      </c>
      <c r="C384" s="369"/>
      <c r="D384" s="369">
        <v>0.185</v>
      </c>
      <c r="E384" s="372"/>
      <c r="F384" s="372"/>
    </row>
    <row r="385" spans="1:6" x14ac:dyDescent="0.2">
      <c r="A385" s="371" t="s">
        <v>438</v>
      </c>
      <c r="B385" s="369">
        <v>0.33200000000000002</v>
      </c>
      <c r="C385" s="369"/>
      <c r="D385" s="369">
        <v>0.33200000000000002</v>
      </c>
      <c r="E385" s="372"/>
      <c r="F385" s="372"/>
    </row>
    <row r="386" spans="1:6" x14ac:dyDescent="0.2">
      <c r="A386" s="371" t="s">
        <v>439</v>
      </c>
      <c r="B386" s="369">
        <v>1.6E-2</v>
      </c>
      <c r="C386" s="369"/>
      <c r="D386" s="369">
        <v>1.6E-2</v>
      </c>
      <c r="E386" s="372"/>
      <c r="F386" s="372"/>
    </row>
    <row r="387" spans="1:6" x14ac:dyDescent="0.2">
      <c r="A387" s="371" t="s">
        <v>440</v>
      </c>
      <c r="B387" s="369">
        <v>0.49</v>
      </c>
      <c r="C387" s="369"/>
      <c r="D387" s="369">
        <v>0.49</v>
      </c>
      <c r="E387" s="372"/>
      <c r="F387" s="372"/>
    </row>
    <row r="388" spans="1:6" x14ac:dyDescent="0.2">
      <c r="A388" s="371" t="s">
        <v>441</v>
      </c>
      <c r="B388" s="369">
        <v>0.219</v>
      </c>
      <c r="C388" s="369"/>
      <c r="D388" s="369">
        <v>0.219</v>
      </c>
      <c r="E388" s="372"/>
      <c r="F388" s="372"/>
    </row>
    <row r="389" spans="1:6" x14ac:dyDescent="0.2">
      <c r="A389" s="371" t="s">
        <v>1263</v>
      </c>
      <c r="B389" s="369">
        <v>0.14899999999999999</v>
      </c>
      <c r="C389" s="369"/>
      <c r="D389" s="369">
        <v>0.14899999999999999</v>
      </c>
      <c r="E389" s="372"/>
      <c r="F389" s="372"/>
    </row>
    <row r="390" spans="1:6" x14ac:dyDescent="0.2">
      <c r="A390" s="371" t="s">
        <v>443</v>
      </c>
      <c r="B390" s="369">
        <v>0.27100000000000002</v>
      </c>
      <c r="C390" s="369"/>
      <c r="D390" s="369">
        <v>0.27100000000000002</v>
      </c>
      <c r="E390" s="372"/>
      <c r="F390" s="372"/>
    </row>
    <row r="391" spans="1:6" x14ac:dyDescent="0.2">
      <c r="A391" s="371" t="s">
        <v>444</v>
      </c>
      <c r="B391" s="369">
        <v>1.6E-2</v>
      </c>
      <c r="C391" s="369"/>
      <c r="D391" s="369">
        <v>1.6E-2</v>
      </c>
      <c r="E391" s="372"/>
      <c r="F391" s="372"/>
    </row>
    <row r="392" spans="1:6" x14ac:dyDescent="0.2">
      <c r="A392" s="371" t="s">
        <v>445</v>
      </c>
      <c r="B392" s="369">
        <v>1.6E-2</v>
      </c>
      <c r="C392" s="369"/>
      <c r="D392" s="369">
        <v>1.6E-2</v>
      </c>
      <c r="E392" s="372"/>
      <c r="F392" s="372"/>
    </row>
    <row r="393" spans="1:6" x14ac:dyDescent="0.2">
      <c r="A393" s="212" t="s">
        <v>446</v>
      </c>
      <c r="B393" s="213">
        <v>3.5999999999999997E-2</v>
      </c>
      <c r="C393" s="213"/>
      <c r="D393" s="369">
        <v>3.5999999999999997E-2</v>
      </c>
      <c r="E393" s="372"/>
      <c r="F393" s="372"/>
    </row>
    <row r="394" spans="1:6" x14ac:dyDescent="0.2">
      <c r="A394" s="212" t="s">
        <v>889</v>
      </c>
      <c r="B394" s="213">
        <v>1.4E-2</v>
      </c>
      <c r="C394" s="213"/>
      <c r="D394" s="369">
        <v>1.4E-2</v>
      </c>
      <c r="E394" s="372"/>
      <c r="F394" s="372"/>
    </row>
    <row r="395" spans="1:6" x14ac:dyDescent="0.2">
      <c r="A395" s="371" t="s">
        <v>448</v>
      </c>
      <c r="B395" s="369">
        <v>5.2999999999999999E-2</v>
      </c>
      <c r="C395" s="369"/>
      <c r="D395" s="369">
        <v>5.2999999999999999E-2</v>
      </c>
      <c r="E395" s="372"/>
      <c r="F395" s="372"/>
    </row>
    <row r="396" spans="1:6" x14ac:dyDescent="0.2">
      <c r="A396" s="371" t="s">
        <v>1264</v>
      </c>
      <c r="B396" s="385">
        <v>8.3499999999999998E-3</v>
      </c>
      <c r="C396" s="385"/>
      <c r="D396" s="384">
        <v>5.0000000000000001E-3</v>
      </c>
      <c r="E396" s="385"/>
      <c r="F396" s="385">
        <v>8.3499999999999998E-3</v>
      </c>
    </row>
    <row r="397" spans="1:6" x14ac:dyDescent="0.2">
      <c r="A397" s="371" t="s">
        <v>450</v>
      </c>
      <c r="B397" s="369">
        <v>0.375</v>
      </c>
      <c r="C397" s="369"/>
      <c r="D397" s="369">
        <v>0.375</v>
      </c>
      <c r="E397" s="372"/>
      <c r="F397" s="372"/>
    </row>
    <row r="398" spans="1:6" x14ac:dyDescent="0.2">
      <c r="A398" s="371" t="s">
        <v>451</v>
      </c>
      <c r="B398" s="369">
        <v>8.3000000000000004E-2</v>
      </c>
      <c r="C398" s="369"/>
      <c r="D398" s="369">
        <v>8.3000000000000004E-2</v>
      </c>
      <c r="E398" s="372"/>
      <c r="F398" s="372"/>
    </row>
    <row r="399" spans="1:6" x14ac:dyDescent="0.2">
      <c r="A399" s="371" t="s">
        <v>452</v>
      </c>
      <c r="B399" s="369">
        <v>0.379</v>
      </c>
      <c r="C399" s="369"/>
      <c r="D399" s="369">
        <v>0.379</v>
      </c>
      <c r="E399" s="372"/>
      <c r="F399" s="372"/>
    </row>
    <row r="400" spans="1:6" x14ac:dyDescent="0.2">
      <c r="A400" s="371" t="s">
        <v>453</v>
      </c>
      <c r="B400" s="369">
        <v>2.8000000000000001E-2</v>
      </c>
      <c r="C400" s="369"/>
      <c r="D400" s="369">
        <v>2.8000000000000001E-2</v>
      </c>
      <c r="E400" s="372"/>
      <c r="F400" s="372"/>
    </row>
    <row r="401" spans="1:6" x14ac:dyDescent="0.2">
      <c r="A401" s="371" t="s">
        <v>454</v>
      </c>
      <c r="B401" s="369">
        <v>1.0999999999999999E-2</v>
      </c>
      <c r="C401" s="369"/>
      <c r="D401" s="369">
        <v>1.0999999999999999E-2</v>
      </c>
      <c r="E401" s="372"/>
      <c r="F401" s="372"/>
    </row>
    <row r="402" spans="1:6" x14ac:dyDescent="0.2">
      <c r="A402" s="371" t="s">
        <v>455</v>
      </c>
      <c r="B402" s="369" t="s">
        <v>1205</v>
      </c>
      <c r="C402" s="369"/>
      <c r="D402" s="369" t="s">
        <v>1205</v>
      </c>
      <c r="E402" s="372"/>
      <c r="F402" s="372"/>
    </row>
    <row r="403" spans="1:6" x14ac:dyDescent="0.2">
      <c r="A403" s="371" t="s">
        <v>456</v>
      </c>
      <c r="B403" s="369">
        <v>0</v>
      </c>
      <c r="C403" s="369"/>
      <c r="D403" s="369">
        <v>0</v>
      </c>
      <c r="E403" s="372"/>
      <c r="F403" s="372"/>
    </row>
    <row r="404" spans="1:6" x14ac:dyDescent="0.2">
      <c r="A404" s="371" t="s">
        <v>457</v>
      </c>
      <c r="B404" s="369">
        <v>9.9000000000000005E-2</v>
      </c>
      <c r="C404" s="369"/>
      <c r="D404" s="369">
        <v>9.9000000000000005E-2</v>
      </c>
      <c r="E404" s="372"/>
      <c r="F404" s="372"/>
    </row>
    <row r="405" spans="1:6" x14ac:dyDescent="0.2">
      <c r="A405" s="371" t="s">
        <v>458</v>
      </c>
      <c r="B405" s="369">
        <v>2E-3</v>
      </c>
      <c r="C405" s="369"/>
      <c r="D405" s="369">
        <v>2E-3</v>
      </c>
      <c r="E405" s="372"/>
      <c r="F405" s="372"/>
    </row>
    <row r="406" spans="1:6" x14ac:dyDescent="0.2">
      <c r="A406" s="371" t="s">
        <v>459</v>
      </c>
      <c r="B406" s="369">
        <v>0.14399999999999999</v>
      </c>
      <c r="C406" s="369"/>
      <c r="D406" s="369">
        <v>0.14399999999999999</v>
      </c>
      <c r="E406" s="372"/>
      <c r="F406" s="372"/>
    </row>
    <row r="407" spans="1:6" x14ac:dyDescent="0.2">
      <c r="A407" s="371" t="s">
        <v>460</v>
      </c>
      <c r="B407" s="369">
        <v>6.0999999999999999E-2</v>
      </c>
      <c r="C407" s="369"/>
      <c r="D407" s="369">
        <v>6.0999999999999999E-2</v>
      </c>
      <c r="E407" s="372"/>
      <c r="F407" s="372"/>
    </row>
    <row r="408" spans="1:6" x14ac:dyDescent="0.2">
      <c r="A408" s="371" t="s">
        <v>1265</v>
      </c>
      <c r="B408" s="369">
        <v>0.39800000000000002</v>
      </c>
      <c r="C408" s="369"/>
      <c r="D408" s="369">
        <v>0.39800000000000002</v>
      </c>
      <c r="E408" s="372"/>
      <c r="F408" s="372"/>
    </row>
    <row r="409" spans="1:6" x14ac:dyDescent="0.2">
      <c r="A409" s="371" t="s">
        <v>462</v>
      </c>
      <c r="B409" s="369">
        <v>7.0000000000000007E-2</v>
      </c>
      <c r="C409" s="369"/>
      <c r="D409" s="369">
        <v>7.0000000000000007E-2</v>
      </c>
      <c r="E409" s="372"/>
      <c r="F409" s="372"/>
    </row>
    <row r="410" spans="1:6" x14ac:dyDescent="0.2">
      <c r="A410" s="380" t="s">
        <v>463</v>
      </c>
      <c r="B410" s="369">
        <v>0.246</v>
      </c>
      <c r="C410" s="369"/>
      <c r="D410" s="369">
        <v>0.246</v>
      </c>
      <c r="E410" s="372"/>
      <c r="F410" s="372"/>
    </row>
    <row r="411" spans="1:6" x14ac:dyDescent="0.2">
      <c r="A411" s="371" t="s">
        <v>1266</v>
      </c>
      <c r="B411" s="383"/>
      <c r="C411" s="383"/>
      <c r="D411" s="383"/>
      <c r="E411" s="372"/>
      <c r="F411" s="372"/>
    </row>
    <row r="412" spans="1:6" x14ac:dyDescent="0.2">
      <c r="A412" s="371" t="s">
        <v>464</v>
      </c>
      <c r="B412" s="369">
        <v>2.1000000000000001E-2</v>
      </c>
      <c r="C412" s="369"/>
      <c r="D412" s="369">
        <v>2.1000000000000001E-2</v>
      </c>
      <c r="E412" s="372"/>
      <c r="F412" s="372"/>
    </row>
    <row r="413" spans="1:6" x14ac:dyDescent="0.2">
      <c r="A413" s="371" t="s">
        <v>465</v>
      </c>
      <c r="B413" s="369">
        <v>2.7E-2</v>
      </c>
      <c r="C413" s="369"/>
      <c r="D413" s="369">
        <v>2.7E-2</v>
      </c>
      <c r="E413" s="372"/>
      <c r="F413" s="372"/>
    </row>
    <row r="414" spans="1:6" x14ac:dyDescent="0.2">
      <c r="A414" s="371" t="s">
        <v>467</v>
      </c>
      <c r="B414" s="369">
        <v>6.3E-2</v>
      </c>
      <c r="C414" s="369"/>
      <c r="D414" s="369">
        <v>6.3E-2</v>
      </c>
      <c r="E414" s="372"/>
      <c r="F414" s="372"/>
    </row>
    <row r="415" spans="1:6" x14ac:dyDescent="0.2">
      <c r="A415" s="371" t="s">
        <v>469</v>
      </c>
      <c r="B415" s="369">
        <v>0.13700000000000001</v>
      </c>
      <c r="C415" s="369"/>
      <c r="D415" s="369">
        <v>0.13700000000000001</v>
      </c>
      <c r="E415" s="372"/>
      <c r="F415" s="372"/>
    </row>
    <row r="416" spans="1:6" x14ac:dyDescent="0.2">
      <c r="A416" s="371" t="s">
        <v>470</v>
      </c>
      <c r="B416" s="369">
        <v>0.13700000000000001</v>
      </c>
      <c r="C416" s="369"/>
      <c r="D416" s="369">
        <v>0.13700000000000001</v>
      </c>
      <c r="E416" s="372"/>
      <c r="F416" s="372"/>
    </row>
    <row r="417" spans="1:6" x14ac:dyDescent="0.2">
      <c r="A417" s="371" t="s">
        <v>471</v>
      </c>
      <c r="B417" s="369">
        <v>5.7000000000000002E-2</v>
      </c>
      <c r="C417" s="369"/>
      <c r="D417" s="369">
        <v>5.7000000000000002E-2</v>
      </c>
      <c r="E417" s="372"/>
      <c r="F417" s="372"/>
    </row>
    <row r="418" spans="1:6" x14ac:dyDescent="0.2">
      <c r="A418" s="371" t="s">
        <v>472</v>
      </c>
      <c r="B418" s="369">
        <v>0.248</v>
      </c>
      <c r="C418" s="369"/>
      <c r="D418" s="369">
        <v>0.248</v>
      </c>
      <c r="E418" s="372"/>
      <c r="F418" s="372"/>
    </row>
    <row r="419" spans="1:6" x14ac:dyDescent="0.2">
      <c r="A419" s="371" t="s">
        <v>473</v>
      </c>
      <c r="B419" s="369">
        <v>1.2999999999999999E-2</v>
      </c>
      <c r="C419" s="369"/>
      <c r="D419" s="369">
        <v>1.2999999999999999E-2</v>
      </c>
      <c r="E419" s="372"/>
      <c r="F419" s="372"/>
    </row>
    <row r="420" spans="1:6" x14ac:dyDescent="0.2">
      <c r="A420" s="371" t="s">
        <v>474</v>
      </c>
      <c r="B420" s="369">
        <v>0.122</v>
      </c>
      <c r="C420" s="369"/>
      <c r="D420" s="369">
        <v>0.122</v>
      </c>
      <c r="E420" s="372"/>
      <c r="F420" s="372"/>
    </row>
    <row r="421" spans="1:6" x14ac:dyDescent="0.2">
      <c r="A421" s="371" t="s">
        <v>475</v>
      </c>
      <c r="B421" s="369" t="s">
        <v>1205</v>
      </c>
      <c r="C421" s="369"/>
      <c r="D421" s="369" t="s">
        <v>1205</v>
      </c>
      <c r="E421" s="372"/>
      <c r="F421" s="372">
        <v>8.0999999999999997E-7</v>
      </c>
    </row>
    <row r="422" spans="1:6" x14ac:dyDescent="0.2">
      <c r="A422" s="371" t="s">
        <v>477</v>
      </c>
      <c r="B422" s="369">
        <v>9.0999999999999998E-2</v>
      </c>
      <c r="C422" s="369"/>
      <c r="D422" s="369">
        <v>9.0999999999999998E-2</v>
      </c>
      <c r="E422" s="372"/>
      <c r="F422" s="372"/>
    </row>
    <row r="423" spans="1:6" x14ac:dyDescent="0.2">
      <c r="A423" s="371" t="s">
        <v>1267</v>
      </c>
      <c r="B423" s="369">
        <v>0.30599999999999999</v>
      </c>
      <c r="C423" s="369"/>
      <c r="D423" s="369">
        <v>0.30599999999999999</v>
      </c>
      <c r="E423" s="372"/>
      <c r="F423" s="372"/>
    </row>
    <row r="424" spans="1:6" x14ac:dyDescent="0.2">
      <c r="A424" s="371" t="s">
        <v>479</v>
      </c>
      <c r="B424" s="369">
        <v>2E-3</v>
      </c>
      <c r="C424" s="369"/>
      <c r="D424" s="369">
        <v>2E-3</v>
      </c>
      <c r="E424" s="372"/>
      <c r="F424" s="372"/>
    </row>
    <row r="425" spans="1:6" x14ac:dyDescent="0.2">
      <c r="A425" s="371" t="s">
        <v>481</v>
      </c>
      <c r="B425" s="369">
        <v>0.22600000000000001</v>
      </c>
      <c r="C425" s="369"/>
      <c r="D425" s="369">
        <v>0.22600000000000001</v>
      </c>
      <c r="E425" s="372"/>
      <c r="F425" s="372"/>
    </row>
    <row r="426" spans="1:6" x14ac:dyDescent="0.2">
      <c r="A426" s="371" t="s">
        <v>482</v>
      </c>
      <c r="B426" s="369">
        <v>5.1999999999999998E-2</v>
      </c>
      <c r="C426" s="369"/>
      <c r="D426" s="369">
        <v>5.1999999999999998E-2</v>
      </c>
      <c r="E426" s="372"/>
      <c r="F426" s="372"/>
    </row>
    <row r="427" spans="1:6" x14ac:dyDescent="0.2">
      <c r="A427" s="371" t="s">
        <v>483</v>
      </c>
      <c r="B427" s="369">
        <v>0.28699999999999998</v>
      </c>
      <c r="C427" s="369"/>
      <c r="D427" s="369">
        <v>0.28699999999999998</v>
      </c>
      <c r="E427" s="372"/>
      <c r="F427" s="372"/>
    </row>
    <row r="428" spans="1:6" x14ac:dyDescent="0.2">
      <c r="A428" s="371" t="s">
        <v>484</v>
      </c>
      <c r="B428" s="369">
        <v>0.33800000000000002</v>
      </c>
      <c r="C428" s="369"/>
      <c r="D428" s="369">
        <v>0.33800000000000002</v>
      </c>
      <c r="E428" s="372"/>
      <c r="F428" s="372"/>
    </row>
    <row r="429" spans="1:6" x14ac:dyDescent="0.2">
      <c r="A429" s="371" t="s">
        <v>1268</v>
      </c>
      <c r="B429" s="369">
        <v>0.752</v>
      </c>
      <c r="C429" s="369"/>
      <c r="D429" s="369">
        <v>0.752</v>
      </c>
      <c r="E429" s="372"/>
      <c r="F429" s="372"/>
    </row>
    <row r="430" spans="1:6" x14ac:dyDescent="0.2">
      <c r="A430" s="371" t="s">
        <v>486</v>
      </c>
      <c r="B430" s="369">
        <v>2.5999999999999999E-2</v>
      </c>
      <c r="C430" s="369"/>
      <c r="D430" s="369">
        <v>2.5999999999999999E-2</v>
      </c>
      <c r="E430" s="372"/>
      <c r="F430" s="372"/>
    </row>
    <row r="431" spans="1:6" x14ac:dyDescent="0.2">
      <c r="A431" s="371" t="s">
        <v>487</v>
      </c>
      <c r="B431" s="369" t="s">
        <v>1205</v>
      </c>
      <c r="C431" s="369"/>
      <c r="D431" s="369" t="s">
        <v>1205</v>
      </c>
      <c r="E431" s="372"/>
      <c r="F431" s="372"/>
    </row>
    <row r="432" spans="1:6" x14ac:dyDescent="0.2">
      <c r="A432" s="371" t="s">
        <v>488</v>
      </c>
      <c r="B432" s="369" t="s">
        <v>1205</v>
      </c>
      <c r="C432" s="369"/>
      <c r="D432" s="369" t="s">
        <v>1205</v>
      </c>
      <c r="E432" s="372"/>
      <c r="F432" s="372"/>
    </row>
    <row r="433" spans="1:6" x14ac:dyDescent="0.2">
      <c r="A433" s="371" t="s">
        <v>489</v>
      </c>
      <c r="B433" s="369" t="s">
        <v>1205</v>
      </c>
      <c r="C433" s="369"/>
      <c r="D433" s="369" t="s">
        <v>1205</v>
      </c>
      <c r="E433" s="372"/>
      <c r="F433" s="372"/>
    </row>
    <row r="434" spans="1:6" x14ac:dyDescent="0.2">
      <c r="A434" s="212" t="s">
        <v>490</v>
      </c>
      <c r="B434" s="214">
        <v>1.7160000000000002E-2</v>
      </c>
      <c r="C434" s="214"/>
      <c r="D434" s="377">
        <v>1.6E-2</v>
      </c>
      <c r="E434" s="375">
        <v>1.7160000000000002E-2</v>
      </c>
      <c r="F434" s="375">
        <v>1.7100000000000001E-2</v>
      </c>
    </row>
    <row r="435" spans="1:6" x14ac:dyDescent="0.2">
      <c r="A435" s="371" t="s">
        <v>491</v>
      </c>
      <c r="B435" s="369">
        <v>1.9E-2</v>
      </c>
      <c r="C435" s="369"/>
      <c r="D435" s="369">
        <v>1.9E-2</v>
      </c>
      <c r="E435" s="372"/>
      <c r="F435" s="372"/>
    </row>
    <row r="436" spans="1:6" x14ac:dyDescent="0.2">
      <c r="A436" s="371" t="s">
        <v>492</v>
      </c>
      <c r="B436" s="369">
        <v>2.1999999999999999E-2</v>
      </c>
      <c r="C436" s="369"/>
      <c r="D436" s="369">
        <v>2.1999999999999999E-2</v>
      </c>
      <c r="E436" s="372"/>
      <c r="F436" s="372"/>
    </row>
    <row r="437" spans="1:6" x14ac:dyDescent="0.2">
      <c r="A437" s="371" t="s">
        <v>493</v>
      </c>
      <c r="B437" s="369">
        <v>0.217</v>
      </c>
      <c r="C437" s="369"/>
      <c r="D437" s="369">
        <v>0.217</v>
      </c>
      <c r="E437" s="372"/>
      <c r="F437" s="372"/>
    </row>
    <row r="438" spans="1:6" x14ac:dyDescent="0.2">
      <c r="A438" s="380" t="s">
        <v>494</v>
      </c>
      <c r="B438" s="369">
        <v>0.375</v>
      </c>
      <c r="C438" s="369"/>
      <c r="D438" s="369">
        <v>0.375</v>
      </c>
      <c r="E438" s="372"/>
      <c r="F438" s="372"/>
    </row>
    <row r="439" spans="1:6" x14ac:dyDescent="0.2">
      <c r="A439" s="371" t="s">
        <v>495</v>
      </c>
      <c r="B439" s="369">
        <v>8.5000000000000006E-2</v>
      </c>
      <c r="C439" s="369"/>
      <c r="D439" s="369">
        <v>8.5000000000000006E-2</v>
      </c>
      <c r="E439" s="372"/>
      <c r="F439" s="372"/>
    </row>
    <row r="440" spans="1:6" x14ac:dyDescent="0.2">
      <c r="A440" s="371" t="s">
        <v>496</v>
      </c>
      <c r="B440" s="369">
        <v>0.32700000000000001</v>
      </c>
      <c r="C440" s="369"/>
      <c r="D440" s="369">
        <v>0.32700000000000001</v>
      </c>
      <c r="E440" s="372"/>
      <c r="F440" s="372"/>
    </row>
    <row r="441" spans="1:6" x14ac:dyDescent="0.2">
      <c r="A441" s="371" t="s">
        <v>497</v>
      </c>
      <c r="B441" s="369">
        <v>1.7999999999999999E-2</v>
      </c>
      <c r="C441" s="369"/>
      <c r="D441" s="369">
        <v>1.7999999999999999E-2</v>
      </c>
      <c r="E441" s="372"/>
      <c r="F441" s="372"/>
    </row>
    <row r="442" spans="1:6" x14ac:dyDescent="0.2">
      <c r="A442" s="371" t="s">
        <v>1269</v>
      </c>
      <c r="B442" s="369">
        <v>8.0000000000000002E-3</v>
      </c>
      <c r="C442" s="369"/>
      <c r="D442" s="369">
        <v>8.0000000000000002E-3</v>
      </c>
      <c r="E442" s="372"/>
      <c r="F442" s="372"/>
    </row>
    <row r="443" spans="1:6" x14ac:dyDescent="0.2">
      <c r="A443" s="371" t="s">
        <v>1270</v>
      </c>
      <c r="B443" s="369">
        <v>0.23799999999999999</v>
      </c>
      <c r="C443" s="369"/>
      <c r="D443" s="369">
        <v>0.23799999999999999</v>
      </c>
      <c r="E443" s="372"/>
      <c r="F443" s="372"/>
    </row>
    <row r="444" spans="1:6" x14ac:dyDescent="0.2">
      <c r="A444" s="212" t="s">
        <v>499</v>
      </c>
      <c r="B444" s="214">
        <v>0.184</v>
      </c>
      <c r="C444" s="214"/>
      <c r="D444" s="377">
        <v>0.17899999999999999</v>
      </c>
      <c r="E444" s="375"/>
      <c r="F444" s="375">
        <v>0.184</v>
      </c>
    </row>
    <row r="445" spans="1:6" x14ac:dyDescent="0.2">
      <c r="A445" s="371" t="s">
        <v>500</v>
      </c>
      <c r="B445" s="369">
        <v>4.7E-2</v>
      </c>
      <c r="C445" s="369"/>
      <c r="D445" s="369">
        <v>4.7E-2</v>
      </c>
      <c r="E445" s="372"/>
      <c r="F445" s="372"/>
    </row>
    <row r="446" spans="1:6" x14ac:dyDescent="0.2">
      <c r="A446" s="371" t="s">
        <v>501</v>
      </c>
      <c r="B446" s="369">
        <v>0.185</v>
      </c>
      <c r="C446" s="369"/>
      <c r="D446" s="369">
        <v>0.185</v>
      </c>
      <c r="E446" s="372"/>
      <c r="F446" s="372"/>
    </row>
    <row r="447" spans="1:6" x14ac:dyDescent="0.2">
      <c r="A447" s="371" t="s">
        <v>502</v>
      </c>
      <c r="B447" s="369">
        <v>1.2E-2</v>
      </c>
      <c r="C447" s="369"/>
      <c r="D447" s="369">
        <v>1.2E-2</v>
      </c>
      <c r="E447" s="372"/>
      <c r="F447" s="372"/>
    </row>
    <row r="448" spans="1:6" x14ac:dyDescent="0.2">
      <c r="A448" s="371" t="s">
        <v>503</v>
      </c>
      <c r="B448" s="369">
        <v>0.188</v>
      </c>
      <c r="C448" s="369"/>
      <c r="D448" s="369">
        <v>0.188</v>
      </c>
      <c r="E448" s="372"/>
      <c r="F448" s="372"/>
    </row>
    <row r="449" spans="1:6" x14ac:dyDescent="0.2">
      <c r="A449" s="371" t="s">
        <v>504</v>
      </c>
      <c r="B449" s="369">
        <v>4.9000000000000002E-2</v>
      </c>
      <c r="C449" s="369"/>
      <c r="D449" s="369">
        <v>4.9000000000000002E-2</v>
      </c>
      <c r="E449" s="372"/>
      <c r="F449" s="372"/>
    </row>
    <row r="450" spans="1:6" x14ac:dyDescent="0.2">
      <c r="A450" s="371" t="s">
        <v>505</v>
      </c>
      <c r="B450" s="369">
        <v>0.22</v>
      </c>
      <c r="C450" s="369"/>
      <c r="D450" s="369">
        <v>0.22</v>
      </c>
      <c r="E450" s="372"/>
      <c r="F450" s="372"/>
    </row>
    <row r="451" spans="1:6" x14ac:dyDescent="0.2">
      <c r="A451" s="371" t="s">
        <v>506</v>
      </c>
      <c r="B451" s="369">
        <v>0.36</v>
      </c>
      <c r="C451" s="369"/>
      <c r="D451" s="369">
        <v>0.36</v>
      </c>
      <c r="E451" s="372"/>
      <c r="F451" s="372"/>
    </row>
    <row r="452" spans="1:6" x14ac:dyDescent="0.2">
      <c r="A452" s="371" t="s">
        <v>1271</v>
      </c>
      <c r="B452" s="369">
        <v>5.7000000000000002E-2</v>
      </c>
      <c r="C452" s="369"/>
      <c r="D452" s="369">
        <v>5.7000000000000002E-2</v>
      </c>
      <c r="E452" s="372"/>
      <c r="F452" s="372"/>
    </row>
    <row r="453" spans="1:6" x14ac:dyDescent="0.2">
      <c r="A453" s="371" t="s">
        <v>508</v>
      </c>
      <c r="B453" s="369">
        <v>0.20599999999999999</v>
      </c>
      <c r="C453" s="369"/>
      <c r="D453" s="369">
        <v>0.20599999999999999</v>
      </c>
      <c r="E453" s="372"/>
      <c r="F453" s="372"/>
    </row>
    <row r="454" spans="1:6" x14ac:dyDescent="0.2">
      <c r="A454" s="371" t="s">
        <v>509</v>
      </c>
      <c r="B454" s="369" t="s">
        <v>1205</v>
      </c>
      <c r="C454" s="369"/>
      <c r="D454" s="369" t="s">
        <v>1205</v>
      </c>
      <c r="E454" s="372"/>
      <c r="F454" s="372"/>
    </row>
    <row r="455" spans="1:6" x14ac:dyDescent="0.2">
      <c r="A455" s="371" t="s">
        <v>510</v>
      </c>
      <c r="B455" s="369">
        <v>7.5999999999999998E-2</v>
      </c>
      <c r="C455" s="369"/>
      <c r="D455" s="369">
        <v>7.5999999999999998E-2</v>
      </c>
      <c r="E455" s="372"/>
      <c r="F455" s="372"/>
    </row>
    <row r="456" spans="1:6" x14ac:dyDescent="0.2">
      <c r="A456" s="371" t="s">
        <v>511</v>
      </c>
      <c r="B456" s="369">
        <v>1.7999999999999999E-2</v>
      </c>
      <c r="C456" s="369"/>
      <c r="D456" s="369">
        <v>1.7999999999999999E-2</v>
      </c>
      <c r="E456" s="372"/>
      <c r="F456" s="372"/>
    </row>
    <row r="457" spans="1:6" x14ac:dyDescent="0.2">
      <c r="A457" s="371" t="s">
        <v>512</v>
      </c>
      <c r="B457" s="369" t="s">
        <v>1205</v>
      </c>
      <c r="C457" s="369"/>
      <c r="D457" s="369" t="s">
        <v>1205</v>
      </c>
      <c r="E457" s="372"/>
      <c r="F457" s="372"/>
    </row>
    <row r="458" spans="1:6" x14ac:dyDescent="0.2">
      <c r="A458" s="212" t="s">
        <v>513</v>
      </c>
      <c r="B458" s="214">
        <v>3.0499999999999999E-2</v>
      </c>
      <c r="C458" s="214"/>
      <c r="D458" s="377">
        <v>2.9000000000000001E-2</v>
      </c>
      <c r="E458" s="375"/>
      <c r="F458" s="375">
        <v>3.0499999999999999E-2</v>
      </c>
    </row>
    <row r="459" spans="1:6" x14ac:dyDescent="0.2">
      <c r="A459" s="371" t="s">
        <v>514</v>
      </c>
      <c r="B459" s="369">
        <v>0.01</v>
      </c>
      <c r="C459" s="369"/>
      <c r="D459" s="369">
        <v>0.01</v>
      </c>
      <c r="E459" s="372"/>
      <c r="F459" s="372"/>
    </row>
    <row r="460" spans="1:6" x14ac:dyDescent="0.2">
      <c r="A460" s="371" t="s">
        <v>515</v>
      </c>
      <c r="B460" s="369">
        <v>0.35599999999999998</v>
      </c>
      <c r="C460" s="369"/>
      <c r="D460" s="369">
        <v>0.35599999999999998</v>
      </c>
      <c r="E460" s="372"/>
      <c r="F460" s="372"/>
    </row>
    <row r="461" spans="1:6" x14ac:dyDescent="0.2">
      <c r="A461" s="371" t="s">
        <v>516</v>
      </c>
      <c r="B461" s="369">
        <v>0.24099999999999999</v>
      </c>
      <c r="C461" s="369"/>
      <c r="D461" s="369">
        <v>0.24099999999999999</v>
      </c>
      <c r="E461" s="372"/>
      <c r="F461" s="372"/>
    </row>
    <row r="462" spans="1:6" x14ac:dyDescent="0.2">
      <c r="A462" s="371" t="s">
        <v>517</v>
      </c>
      <c r="B462" s="369">
        <v>0.34599999999999997</v>
      </c>
      <c r="C462" s="369"/>
      <c r="D462" s="369">
        <v>0.34599999999999997</v>
      </c>
      <c r="E462" s="372"/>
      <c r="F462" s="372"/>
    </row>
    <row r="463" spans="1:6" x14ac:dyDescent="0.2">
      <c r="A463" s="371" t="s">
        <v>518</v>
      </c>
      <c r="B463" s="369">
        <v>0.14699999999999999</v>
      </c>
      <c r="C463" s="369"/>
      <c r="D463" s="369">
        <v>0.14699999999999999</v>
      </c>
      <c r="E463" s="372"/>
      <c r="F463" s="372"/>
    </row>
    <row r="464" spans="1:6" x14ac:dyDescent="0.2">
      <c r="A464" s="371" t="s">
        <v>519</v>
      </c>
      <c r="B464" s="369">
        <v>4.4999999999999998E-2</v>
      </c>
      <c r="C464" s="369"/>
      <c r="D464" s="369">
        <v>4.4999999999999998E-2</v>
      </c>
      <c r="E464" s="372"/>
      <c r="F464" s="372"/>
    </row>
    <row r="465" spans="1:6" x14ac:dyDescent="0.2">
      <c r="A465" s="371" t="s">
        <v>520</v>
      </c>
      <c r="B465" s="369">
        <v>0.313</v>
      </c>
      <c r="C465" s="369"/>
      <c r="D465" s="369">
        <v>0.313</v>
      </c>
      <c r="E465" s="372"/>
      <c r="F465" s="372"/>
    </row>
    <row r="466" spans="1:6" x14ac:dyDescent="0.2">
      <c r="A466" s="380" t="s">
        <v>521</v>
      </c>
      <c r="B466" s="369">
        <v>3.1E-2</v>
      </c>
      <c r="C466" s="369"/>
      <c r="D466" s="369">
        <v>3.1E-2</v>
      </c>
      <c r="E466" s="372"/>
      <c r="F466" s="372"/>
    </row>
    <row r="467" spans="1:6" x14ac:dyDescent="0.2">
      <c r="A467" s="371" t="s">
        <v>522</v>
      </c>
      <c r="B467" s="369">
        <v>0.27700000000000002</v>
      </c>
      <c r="C467" s="369"/>
      <c r="D467" s="369">
        <v>0.27700000000000002</v>
      </c>
      <c r="E467" s="372"/>
      <c r="F467" s="372"/>
    </row>
    <row r="468" spans="1:6" x14ac:dyDescent="0.2">
      <c r="A468" s="371" t="s">
        <v>1272</v>
      </c>
      <c r="B468" s="369">
        <v>1E-3</v>
      </c>
      <c r="C468" s="369"/>
      <c r="D468" s="369">
        <v>1E-3</v>
      </c>
      <c r="E468" s="372"/>
      <c r="F468" s="372"/>
    </row>
    <row r="469" spans="1:6" x14ac:dyDescent="0.2">
      <c r="A469" s="371" t="s">
        <v>1273</v>
      </c>
      <c r="B469" s="369">
        <v>7.0000000000000001E-3</v>
      </c>
      <c r="C469" s="369"/>
      <c r="D469" s="369">
        <v>7.0000000000000001E-3</v>
      </c>
      <c r="E469" s="372"/>
      <c r="F469" s="372"/>
    </row>
    <row r="470" spans="1:6" x14ac:dyDescent="0.2">
      <c r="A470" s="371" t="s">
        <v>524</v>
      </c>
      <c r="B470" s="369">
        <v>1E-3</v>
      </c>
      <c r="C470" s="369"/>
      <c r="D470" s="369">
        <v>1E-3</v>
      </c>
      <c r="E470" s="372"/>
      <c r="F470" s="372"/>
    </row>
    <row r="471" spans="1:6" x14ac:dyDescent="0.2">
      <c r="A471" s="371" t="s">
        <v>525</v>
      </c>
      <c r="B471" s="369">
        <v>0.127</v>
      </c>
      <c r="C471" s="369"/>
      <c r="D471" s="369">
        <v>0.127</v>
      </c>
      <c r="E471" s="372"/>
      <c r="F471" s="372"/>
    </row>
    <row r="472" spans="1:6" x14ac:dyDescent="0.2">
      <c r="A472" s="371" t="s">
        <v>526</v>
      </c>
      <c r="B472" s="369">
        <v>0.16900000000000001</v>
      </c>
      <c r="C472" s="369"/>
      <c r="D472" s="369">
        <v>0.16900000000000001</v>
      </c>
      <c r="E472" s="372"/>
      <c r="F472" s="372"/>
    </row>
    <row r="473" spans="1:6" x14ac:dyDescent="0.2">
      <c r="A473" s="371" t="s">
        <v>527</v>
      </c>
      <c r="B473" s="369">
        <v>1.2999999999999999E-2</v>
      </c>
      <c r="C473" s="369"/>
      <c r="D473" s="369">
        <v>1.2999999999999999E-2</v>
      </c>
      <c r="E473" s="372"/>
      <c r="F473" s="372"/>
    </row>
    <row r="474" spans="1:6" x14ac:dyDescent="0.2">
      <c r="A474" s="371" t="s">
        <v>528</v>
      </c>
      <c r="B474" s="369">
        <v>9.4E-2</v>
      </c>
      <c r="C474" s="369"/>
      <c r="D474" s="369">
        <v>9.4E-2</v>
      </c>
      <c r="E474" s="372"/>
      <c r="F474" s="372"/>
    </row>
    <row r="475" spans="1:6" x14ac:dyDescent="0.2">
      <c r="A475" s="371" t="s">
        <v>529</v>
      </c>
      <c r="B475" s="369">
        <v>6.5000000000000002E-2</v>
      </c>
      <c r="C475" s="369"/>
      <c r="D475" s="369">
        <v>6.5000000000000002E-2</v>
      </c>
      <c r="E475" s="372"/>
      <c r="F475" s="372"/>
    </row>
    <row r="476" spans="1:6" x14ac:dyDescent="0.2">
      <c r="A476" s="371" t="s">
        <v>530</v>
      </c>
      <c r="B476" s="369">
        <v>1.4999999999999999E-2</v>
      </c>
      <c r="C476" s="369"/>
      <c r="D476" s="369">
        <v>1.4999999999999999E-2</v>
      </c>
      <c r="E476" s="372"/>
      <c r="F476" s="372"/>
    </row>
    <row r="477" spans="1:6" x14ac:dyDescent="0.2">
      <c r="A477" s="212" t="s">
        <v>531</v>
      </c>
      <c r="B477" s="213">
        <v>5.0800000000000003E-3</v>
      </c>
      <c r="C477" s="213"/>
      <c r="D477" s="369">
        <v>5.0000000000000001E-3</v>
      </c>
      <c r="E477" s="372">
        <v>5.0800000000000003E-3</v>
      </c>
      <c r="F477" s="372">
        <v>5.0800000000000003E-3</v>
      </c>
    </row>
    <row r="478" spans="1:6" x14ac:dyDescent="0.2">
      <c r="A478" s="371" t="s">
        <v>532</v>
      </c>
      <c r="B478" s="369">
        <v>0.01</v>
      </c>
      <c r="C478" s="369"/>
      <c r="D478" s="369">
        <v>0.01</v>
      </c>
      <c r="E478" s="372"/>
      <c r="F478" s="372"/>
    </row>
    <row r="479" spans="1:6" x14ac:dyDescent="0.2">
      <c r="A479" s="371" t="s">
        <v>534</v>
      </c>
      <c r="B479" s="369">
        <v>6.6000000000000003E-2</v>
      </c>
      <c r="C479" s="369"/>
      <c r="D479" s="369">
        <v>6.6000000000000003E-2</v>
      </c>
      <c r="E479" s="372"/>
      <c r="F479" s="372"/>
    </row>
    <row r="480" spans="1:6" x14ac:dyDescent="0.2">
      <c r="A480" s="371" t="s">
        <v>535</v>
      </c>
      <c r="B480" s="369">
        <v>8.7999999999999995E-2</v>
      </c>
      <c r="C480" s="369"/>
      <c r="D480" s="369">
        <v>8.7999999999999995E-2</v>
      </c>
      <c r="E480" s="372"/>
      <c r="F480" s="372"/>
    </row>
    <row r="481" spans="1:6" x14ac:dyDescent="0.2">
      <c r="A481" s="371" t="s">
        <v>536</v>
      </c>
      <c r="B481" s="369">
        <v>6.9000000000000006E-2</v>
      </c>
      <c r="C481" s="369"/>
      <c r="D481" s="369">
        <v>6.9000000000000006E-2</v>
      </c>
      <c r="E481" s="372"/>
      <c r="F481" s="372"/>
    </row>
    <row r="482" spans="1:6" x14ac:dyDescent="0.2">
      <c r="A482" s="371" t="s">
        <v>537</v>
      </c>
      <c r="B482" s="369">
        <v>2.1999999999999999E-2</v>
      </c>
      <c r="C482" s="369"/>
      <c r="D482" s="369">
        <v>2.1999999999999999E-2</v>
      </c>
      <c r="E482" s="372"/>
      <c r="F482" s="372"/>
    </row>
    <row r="483" spans="1:6" x14ac:dyDescent="0.2">
      <c r="A483" s="371" t="s">
        <v>538</v>
      </c>
      <c r="B483" s="369">
        <v>3.2000000000000001E-2</v>
      </c>
      <c r="C483" s="369"/>
      <c r="D483" s="369">
        <v>3.2000000000000001E-2</v>
      </c>
      <c r="E483" s="372"/>
      <c r="F483" s="372"/>
    </row>
    <row r="484" spans="1:6" x14ac:dyDescent="0.2">
      <c r="A484" s="371" t="s">
        <v>539</v>
      </c>
      <c r="B484" s="369">
        <v>9.4E-2</v>
      </c>
      <c r="C484" s="369"/>
      <c r="D484" s="369">
        <v>9.4E-2</v>
      </c>
      <c r="E484" s="372"/>
      <c r="F484" s="372"/>
    </row>
    <row r="485" spans="1:6" x14ac:dyDescent="0.2">
      <c r="A485" s="371" t="s">
        <v>540</v>
      </c>
      <c r="B485" s="369">
        <v>8.9999999999999993E-3</v>
      </c>
      <c r="C485" s="369"/>
      <c r="D485" s="369">
        <v>8.9999999999999993E-3</v>
      </c>
      <c r="E485" s="372"/>
      <c r="F485" s="372"/>
    </row>
    <row r="486" spans="1:6" x14ac:dyDescent="0.2">
      <c r="A486" s="371" t="s">
        <v>541</v>
      </c>
      <c r="B486" s="369">
        <v>1.4E-2</v>
      </c>
      <c r="C486" s="369"/>
      <c r="D486" s="369">
        <v>1.4E-2</v>
      </c>
      <c r="E486" s="372"/>
      <c r="F486" s="372"/>
    </row>
    <row r="487" spans="1:6" x14ac:dyDescent="0.2">
      <c r="A487" s="371" t="s">
        <v>542</v>
      </c>
      <c r="B487" s="369">
        <v>5.0000000000000001E-3</v>
      </c>
      <c r="C487" s="369"/>
      <c r="D487" s="369">
        <v>5.0000000000000001E-3</v>
      </c>
      <c r="E487" s="372"/>
      <c r="F487" s="372"/>
    </row>
    <row r="488" spans="1:6" x14ac:dyDescent="0.2">
      <c r="A488" s="371" t="s">
        <v>543</v>
      </c>
      <c r="B488" s="369">
        <v>0.26800000000000002</v>
      </c>
      <c r="C488" s="369"/>
      <c r="D488" s="369">
        <v>0.26800000000000002</v>
      </c>
      <c r="E488" s="372"/>
      <c r="F488" s="372"/>
    </row>
    <row r="489" spans="1:6" x14ac:dyDescent="0.2">
      <c r="A489" s="371" t="s">
        <v>544</v>
      </c>
      <c r="B489" s="369">
        <v>6.0999999999999999E-2</v>
      </c>
      <c r="C489" s="369"/>
      <c r="D489" s="369">
        <v>6.0999999999999999E-2</v>
      </c>
      <c r="E489" s="372"/>
      <c r="F489" s="372"/>
    </row>
    <row r="490" spans="1:6" x14ac:dyDescent="0.2">
      <c r="A490" s="371" t="s">
        <v>545</v>
      </c>
      <c r="B490" s="369">
        <v>0.13900000000000001</v>
      </c>
      <c r="C490" s="369"/>
      <c r="D490" s="369">
        <v>0.13900000000000001</v>
      </c>
      <c r="E490" s="372"/>
      <c r="F490" s="372"/>
    </row>
    <row r="491" spans="1:6" x14ac:dyDescent="0.2">
      <c r="A491" s="371" t="s">
        <v>546</v>
      </c>
      <c r="B491" s="369">
        <v>1.0999999999999999E-2</v>
      </c>
      <c r="C491" s="369"/>
      <c r="D491" s="369">
        <v>1.0999999999999999E-2</v>
      </c>
      <c r="E491" s="372"/>
      <c r="F491" s="372"/>
    </row>
    <row r="492" spans="1:6" x14ac:dyDescent="0.2">
      <c r="A492" s="212" t="s">
        <v>69</v>
      </c>
      <c r="B492" s="213">
        <v>6.68E-7</v>
      </c>
      <c r="C492" s="213"/>
      <c r="D492" s="369" t="s">
        <v>1205</v>
      </c>
      <c r="E492" s="372"/>
      <c r="F492" s="372">
        <v>6.68E-7</v>
      </c>
    </row>
    <row r="493" spans="1:6" x14ac:dyDescent="0.2">
      <c r="A493" s="371" t="s">
        <v>547</v>
      </c>
      <c r="B493" s="369">
        <v>6.4000000000000001E-2</v>
      </c>
      <c r="C493" s="369"/>
      <c r="D493" s="369">
        <v>6.4000000000000001E-2</v>
      </c>
      <c r="E493" s="372"/>
      <c r="F493" s="372"/>
    </row>
    <row r="494" spans="1:6" x14ac:dyDescent="0.2">
      <c r="A494" s="380" t="s">
        <v>549</v>
      </c>
      <c r="B494" s="369">
        <v>8.4000000000000005E-2</v>
      </c>
      <c r="C494" s="369"/>
      <c r="D494" s="369">
        <v>8.4000000000000005E-2</v>
      </c>
      <c r="E494" s="372"/>
      <c r="F494" s="372"/>
    </row>
    <row r="495" spans="1:6" x14ac:dyDescent="0.2">
      <c r="A495" s="371" t="s">
        <v>550</v>
      </c>
      <c r="B495" s="369">
        <v>0.26100000000000001</v>
      </c>
      <c r="C495" s="369"/>
      <c r="D495" s="369">
        <v>0.26100000000000001</v>
      </c>
      <c r="E495" s="372"/>
      <c r="F495" s="372"/>
    </row>
    <row r="496" spans="1:6" x14ac:dyDescent="0.2">
      <c r="A496" s="371" t="s">
        <v>551</v>
      </c>
      <c r="B496" s="369">
        <v>0.27</v>
      </c>
      <c r="C496" s="369"/>
      <c r="D496" s="369">
        <v>0.27</v>
      </c>
      <c r="E496" s="372"/>
      <c r="F496" s="372"/>
    </row>
    <row r="497" spans="1:6" x14ac:dyDescent="0.2">
      <c r="A497" s="371" t="s">
        <v>552</v>
      </c>
      <c r="B497" s="369">
        <v>2.9000000000000001E-2</v>
      </c>
      <c r="C497" s="369"/>
      <c r="D497" s="369">
        <v>2.9000000000000001E-2</v>
      </c>
      <c r="E497" s="372"/>
      <c r="F497" s="372"/>
    </row>
    <row r="498" spans="1:6" x14ac:dyDescent="0.2">
      <c r="A498" s="212" t="s">
        <v>553</v>
      </c>
      <c r="B498" s="213">
        <v>9.1699999999999995E-4</v>
      </c>
      <c r="C498" s="213"/>
      <c r="D498" s="369">
        <v>1E-3</v>
      </c>
      <c r="E498" s="372"/>
      <c r="F498" s="372">
        <v>9.1699999999999995E-4</v>
      </c>
    </row>
    <row r="499" spans="1:6" x14ac:dyDescent="0.2">
      <c r="A499" s="371" t="s">
        <v>554</v>
      </c>
      <c r="B499" s="369" t="s">
        <v>1205</v>
      </c>
      <c r="C499" s="369"/>
      <c r="D499" s="369" t="s">
        <v>1205</v>
      </c>
      <c r="E499" s="372"/>
      <c r="F499" s="372"/>
    </row>
    <row r="500" spans="1:6" x14ac:dyDescent="0.2">
      <c r="A500" s="371" t="s">
        <v>555</v>
      </c>
      <c r="B500" s="369">
        <v>6.9000000000000006E-2</v>
      </c>
      <c r="C500" s="369"/>
      <c r="D500" s="369">
        <v>6.9000000000000006E-2</v>
      </c>
      <c r="E500" s="372"/>
      <c r="F500" s="372"/>
    </row>
    <row r="501" spans="1:6" x14ac:dyDescent="0.2">
      <c r="A501" s="371" t="s">
        <v>556</v>
      </c>
      <c r="B501" s="369">
        <v>6.3E-2</v>
      </c>
      <c r="C501" s="369"/>
      <c r="D501" s="369">
        <v>6.3E-2</v>
      </c>
      <c r="E501" s="372"/>
      <c r="F501" s="372"/>
    </row>
    <row r="502" spans="1:6" x14ac:dyDescent="0.2">
      <c r="A502" s="371" t="s">
        <v>557</v>
      </c>
      <c r="B502" s="369">
        <v>0.16</v>
      </c>
      <c r="C502" s="369"/>
      <c r="D502" s="369">
        <v>0.16</v>
      </c>
      <c r="E502" s="372"/>
      <c r="F502" s="372"/>
    </row>
    <row r="503" spans="1:6" x14ac:dyDescent="0.2">
      <c r="A503" s="371" t="s">
        <v>558</v>
      </c>
      <c r="B503" s="369">
        <v>2.7E-2</v>
      </c>
      <c r="C503" s="369"/>
      <c r="D503" s="369">
        <v>2.7E-2</v>
      </c>
      <c r="E503" s="372"/>
      <c r="F503" s="372"/>
    </row>
    <row r="504" spans="1:6" x14ac:dyDescent="0.2">
      <c r="A504" s="371" t="s">
        <v>559</v>
      </c>
      <c r="B504" s="369">
        <v>2.1999999999999999E-2</v>
      </c>
      <c r="C504" s="369"/>
      <c r="D504" s="369">
        <v>2.1999999999999999E-2</v>
      </c>
      <c r="E504" s="372"/>
      <c r="F504" s="372"/>
    </row>
    <row r="505" spans="1:6" x14ac:dyDescent="0.2">
      <c r="A505" s="371" t="s">
        <v>560</v>
      </c>
      <c r="B505" s="369">
        <v>5.2999999999999999E-2</v>
      </c>
      <c r="C505" s="369"/>
      <c r="D505" s="369">
        <v>5.2999999999999999E-2</v>
      </c>
      <c r="E505" s="372"/>
      <c r="F505" s="372"/>
    </row>
    <row r="506" spans="1:6" x14ac:dyDescent="0.2">
      <c r="A506" s="212" t="s">
        <v>561</v>
      </c>
      <c r="B506" s="218">
        <v>6.7400000000000002E-2</v>
      </c>
      <c r="C506" s="218"/>
      <c r="D506" s="384">
        <v>6.0999999999999999E-2</v>
      </c>
      <c r="E506" s="385"/>
      <c r="F506" s="385">
        <v>6.7400000000000002E-2</v>
      </c>
    </row>
    <row r="507" spans="1:6" x14ac:dyDescent="0.2">
      <c r="A507" s="371" t="s">
        <v>562</v>
      </c>
      <c r="B507" s="369">
        <v>7.0000000000000001E-3</v>
      </c>
      <c r="C507" s="369"/>
      <c r="D507" s="369">
        <v>7.0000000000000001E-3</v>
      </c>
      <c r="E507" s="372"/>
      <c r="F507" s="372"/>
    </row>
    <row r="508" spans="1:6" x14ac:dyDescent="0.2">
      <c r="A508" s="371" t="s">
        <v>563</v>
      </c>
      <c r="B508" s="369">
        <v>2.8000000000000001E-2</v>
      </c>
      <c r="C508" s="369"/>
      <c r="D508" s="369">
        <v>2.8000000000000001E-2</v>
      </c>
      <c r="E508" s="372"/>
      <c r="F508" s="372"/>
    </row>
    <row r="509" spans="1:6" x14ac:dyDescent="0.2">
      <c r="A509" s="371" t="s">
        <v>564</v>
      </c>
      <c r="B509" s="369">
        <v>6.0000000000000001E-3</v>
      </c>
      <c r="C509" s="369"/>
      <c r="D509" s="369">
        <v>6.0000000000000001E-3</v>
      </c>
      <c r="E509" s="372"/>
      <c r="F509" s="372"/>
    </row>
    <row r="510" spans="1:6" x14ac:dyDescent="0.2">
      <c r="A510" s="371" t="s">
        <v>565</v>
      </c>
      <c r="B510" s="369">
        <v>0.154</v>
      </c>
      <c r="C510" s="369"/>
      <c r="D510" s="369">
        <v>0.154</v>
      </c>
      <c r="E510" s="372"/>
      <c r="F510" s="372"/>
    </row>
    <row r="511" spans="1:6" x14ac:dyDescent="0.2">
      <c r="A511" s="371" t="s">
        <v>566</v>
      </c>
      <c r="B511" s="369">
        <v>0.28100000000000003</v>
      </c>
      <c r="C511" s="369"/>
      <c r="D511" s="369">
        <v>0.28100000000000003</v>
      </c>
      <c r="E511" s="372"/>
      <c r="F511" s="372"/>
    </row>
    <row r="512" spans="1:6" x14ac:dyDescent="0.2">
      <c r="A512" s="371" t="s">
        <v>567</v>
      </c>
      <c r="B512" s="369">
        <v>0.115</v>
      </c>
      <c r="C512" s="369"/>
      <c r="D512" s="369">
        <v>0.115</v>
      </c>
      <c r="E512" s="372"/>
      <c r="F512" s="372"/>
    </row>
    <row r="513" spans="1:6" x14ac:dyDescent="0.2">
      <c r="A513" s="371" t="s">
        <v>568</v>
      </c>
      <c r="B513" s="369">
        <v>0.28299999999999997</v>
      </c>
      <c r="C513" s="369"/>
      <c r="D513" s="369">
        <v>0.28299999999999997</v>
      </c>
      <c r="E513" s="372"/>
      <c r="F513" s="372"/>
    </row>
    <row r="514" spans="1:6" x14ac:dyDescent="0.2">
      <c r="A514" s="371" t="s">
        <v>569</v>
      </c>
      <c r="B514" s="369">
        <v>2.8000000000000001E-2</v>
      </c>
      <c r="C514" s="369"/>
      <c r="D514" s="369">
        <v>2.8000000000000001E-2</v>
      </c>
      <c r="E514" s="372"/>
      <c r="F514" s="372"/>
    </row>
    <row r="515" spans="1:6" x14ac:dyDescent="0.2">
      <c r="A515" s="371" t="s">
        <v>570</v>
      </c>
      <c r="B515" s="369">
        <v>2.4E-2</v>
      </c>
      <c r="C515" s="369"/>
      <c r="D515" s="369">
        <v>2.4E-2</v>
      </c>
      <c r="E515" s="372"/>
      <c r="F515" s="372"/>
    </row>
    <row r="516" spans="1:6" x14ac:dyDescent="0.2">
      <c r="A516" s="371" t="s">
        <v>571</v>
      </c>
      <c r="B516" s="369">
        <v>1.4999999999999999E-2</v>
      </c>
      <c r="C516" s="369"/>
      <c r="D516" s="369">
        <v>1.4999999999999999E-2</v>
      </c>
      <c r="E516" s="372"/>
      <c r="F516" s="372"/>
    </row>
    <row r="517" spans="1:6" x14ac:dyDescent="0.2">
      <c r="A517" s="371" t="s">
        <v>572</v>
      </c>
      <c r="B517" s="369">
        <v>8.1000000000000003E-2</v>
      </c>
      <c r="C517" s="369"/>
      <c r="D517" s="369">
        <v>8.1000000000000003E-2</v>
      </c>
      <c r="E517" s="372"/>
      <c r="F517" s="372"/>
    </row>
    <row r="518" spans="1:6" x14ac:dyDescent="0.2">
      <c r="A518" s="371" t="s">
        <v>574</v>
      </c>
      <c r="B518" s="369">
        <v>3.0000000000000001E-3</v>
      </c>
      <c r="C518" s="369"/>
      <c r="D518" s="369">
        <v>3.0000000000000001E-3</v>
      </c>
      <c r="E518" s="372"/>
      <c r="F518" s="372"/>
    </row>
    <row r="519" spans="1:6" x14ac:dyDescent="0.2">
      <c r="A519" s="212" t="s">
        <v>575</v>
      </c>
      <c r="B519" s="213">
        <v>5.94E-3</v>
      </c>
      <c r="C519" s="213"/>
      <c r="D519" s="369">
        <v>6.0000000000000001E-3</v>
      </c>
      <c r="E519" s="372">
        <v>5.94E-3</v>
      </c>
      <c r="F519" s="372">
        <v>5.94E-3</v>
      </c>
    </row>
    <row r="520" spans="1:6" x14ac:dyDescent="0.2">
      <c r="A520" s="212" t="s">
        <v>576</v>
      </c>
      <c r="B520" s="213">
        <v>0.16600000000000001</v>
      </c>
      <c r="C520" s="213"/>
      <c r="D520" s="369">
        <v>0.16600000000000001</v>
      </c>
      <c r="E520" s="372"/>
      <c r="F520" s="372"/>
    </row>
    <row r="521" spans="1:6" x14ac:dyDescent="0.2">
      <c r="A521" s="371" t="s">
        <v>577</v>
      </c>
      <c r="B521" s="369">
        <v>2.1999999999999999E-2</v>
      </c>
      <c r="C521" s="369"/>
      <c r="D521" s="369">
        <v>2.1999999999999999E-2</v>
      </c>
      <c r="E521" s="372"/>
      <c r="F521" s="372"/>
    </row>
    <row r="522" spans="1:6" x14ac:dyDescent="0.2">
      <c r="A522" s="380" t="s">
        <v>578</v>
      </c>
      <c r="B522" s="369">
        <v>0.182</v>
      </c>
      <c r="C522" s="369"/>
      <c r="D522" s="369">
        <v>0.182</v>
      </c>
      <c r="E522" s="372"/>
      <c r="F522" s="372"/>
    </row>
    <row r="523" spans="1:6" x14ac:dyDescent="0.2">
      <c r="A523" s="371" t="s">
        <v>579</v>
      </c>
      <c r="B523" s="369">
        <v>5.0000000000000001E-3</v>
      </c>
      <c r="C523" s="369"/>
      <c r="D523" s="369">
        <v>5.0000000000000001E-3</v>
      </c>
      <c r="E523" s="372"/>
      <c r="F523" s="372"/>
    </row>
    <row r="524" spans="1:6" x14ac:dyDescent="0.2">
      <c r="A524" s="371" t="s">
        <v>580</v>
      </c>
      <c r="B524" s="369">
        <v>9.0999999999999998E-2</v>
      </c>
      <c r="C524" s="369"/>
      <c r="D524" s="369">
        <v>9.0999999999999998E-2</v>
      </c>
      <c r="E524" s="372"/>
      <c r="F524" s="372"/>
    </row>
    <row r="525" spans="1:6" x14ac:dyDescent="0.2">
      <c r="A525" s="371" t="s">
        <v>1274</v>
      </c>
      <c r="B525" s="369">
        <v>0.03</v>
      </c>
      <c r="C525" s="369"/>
      <c r="D525" s="369">
        <v>0.03</v>
      </c>
      <c r="E525" s="372"/>
      <c r="F525" s="372"/>
    </row>
    <row r="526" spans="1:6" x14ac:dyDescent="0.2">
      <c r="A526" s="371" t="s">
        <v>582</v>
      </c>
      <c r="B526" s="369">
        <v>7.0999999999999994E-2</v>
      </c>
      <c r="C526" s="369"/>
      <c r="D526" s="369">
        <v>7.0999999999999994E-2</v>
      </c>
      <c r="E526" s="372"/>
      <c r="F526" s="372"/>
    </row>
    <row r="527" spans="1:6" x14ac:dyDescent="0.2">
      <c r="A527" s="371" t="s">
        <v>583</v>
      </c>
      <c r="B527" s="369">
        <v>6.5000000000000002E-2</v>
      </c>
      <c r="C527" s="369"/>
      <c r="D527" s="369">
        <v>6.5000000000000002E-2</v>
      </c>
      <c r="E527" s="372"/>
      <c r="F527" s="372"/>
    </row>
    <row r="528" spans="1:6" x14ac:dyDescent="0.2">
      <c r="A528" s="371" t="s">
        <v>584</v>
      </c>
      <c r="B528" s="369">
        <v>0.37</v>
      </c>
      <c r="C528" s="369"/>
      <c r="D528" s="369">
        <v>0.37</v>
      </c>
      <c r="E528" s="372"/>
      <c r="F528" s="372"/>
    </row>
    <row r="529" spans="1:6" x14ac:dyDescent="0.2">
      <c r="A529" s="371" t="s">
        <v>585</v>
      </c>
      <c r="B529" s="369">
        <v>0.378</v>
      </c>
      <c r="C529" s="369"/>
      <c r="D529" s="369">
        <v>0.378</v>
      </c>
      <c r="E529" s="372"/>
      <c r="F529" s="372"/>
    </row>
    <row r="530" spans="1:6" x14ac:dyDescent="0.2">
      <c r="A530" s="371" t="s">
        <v>586</v>
      </c>
      <c r="B530" s="369">
        <v>0.14899999999999999</v>
      </c>
      <c r="C530" s="369"/>
      <c r="D530" s="369">
        <v>0.14899999999999999</v>
      </c>
      <c r="E530" s="372"/>
      <c r="F530" s="372"/>
    </row>
    <row r="531" spans="1:6" x14ac:dyDescent="0.2">
      <c r="A531" s="212" t="s">
        <v>587</v>
      </c>
      <c r="B531" s="213">
        <v>0.16600000000000001</v>
      </c>
      <c r="C531" s="213"/>
      <c r="D531" s="369">
        <v>0.16600000000000001</v>
      </c>
      <c r="E531" s="372"/>
      <c r="F531" s="372"/>
    </row>
    <row r="532" spans="1:6" x14ac:dyDescent="0.2">
      <c r="A532" s="212" t="s">
        <v>588</v>
      </c>
      <c r="B532" s="213">
        <v>8.8999999999999996E-2</v>
      </c>
      <c r="C532" s="213"/>
      <c r="D532" s="369">
        <v>8.8999999999999996E-2</v>
      </c>
      <c r="E532" s="372"/>
      <c r="F532" s="372"/>
    </row>
    <row r="533" spans="1:6" x14ac:dyDescent="0.2">
      <c r="A533" s="371" t="s">
        <v>589</v>
      </c>
      <c r="B533" s="369">
        <v>3.9E-2</v>
      </c>
      <c r="C533" s="369"/>
      <c r="D533" s="369">
        <v>3.9E-2</v>
      </c>
      <c r="E533" s="372"/>
      <c r="F533" s="372"/>
    </row>
    <row r="534" spans="1:6" x14ac:dyDescent="0.2">
      <c r="A534" s="371" t="s">
        <v>590</v>
      </c>
      <c r="B534" s="369">
        <v>0.15</v>
      </c>
      <c r="C534" s="369"/>
      <c r="D534" s="369">
        <v>0.15</v>
      </c>
      <c r="E534" s="372"/>
      <c r="F534" s="372"/>
    </row>
    <row r="535" spans="1:6" x14ac:dyDescent="0.2">
      <c r="A535" s="371" t="s">
        <v>591</v>
      </c>
      <c r="B535" s="369">
        <v>0.11600000000000001</v>
      </c>
      <c r="C535" s="369"/>
      <c r="D535" s="369">
        <v>0.11600000000000001</v>
      </c>
      <c r="E535" s="372"/>
      <c r="F535" s="372"/>
    </row>
    <row r="536" spans="1:6" x14ac:dyDescent="0.2">
      <c r="A536" s="371" t="s">
        <v>592</v>
      </c>
      <c r="B536" s="369">
        <v>4.2999999999999997E-2</v>
      </c>
      <c r="C536" s="369"/>
      <c r="D536" s="369">
        <v>4.2999999999999997E-2</v>
      </c>
      <c r="E536" s="372"/>
      <c r="F536" s="372"/>
    </row>
    <row r="537" spans="1:6" x14ac:dyDescent="0.2">
      <c r="A537" s="371" t="s">
        <v>593</v>
      </c>
      <c r="B537" s="369">
        <v>0.24399999999999999</v>
      </c>
      <c r="C537" s="369"/>
      <c r="D537" s="369">
        <v>0.24399999999999999</v>
      </c>
      <c r="E537" s="372"/>
      <c r="F537" s="372"/>
    </row>
    <row r="538" spans="1:6" x14ac:dyDescent="0.2">
      <c r="A538" s="371" t="s">
        <v>594</v>
      </c>
      <c r="B538" s="369">
        <v>9.8000000000000004E-2</v>
      </c>
      <c r="C538" s="369"/>
      <c r="D538" s="369">
        <v>9.8000000000000004E-2</v>
      </c>
      <c r="E538" s="372"/>
      <c r="F538" s="372"/>
    </row>
    <row r="539" spans="1:6" x14ac:dyDescent="0.2">
      <c r="A539" s="371" t="s">
        <v>595</v>
      </c>
      <c r="B539" s="369">
        <v>0.106</v>
      </c>
      <c r="C539" s="369"/>
      <c r="D539" s="369">
        <v>0.106</v>
      </c>
      <c r="E539" s="372"/>
      <c r="F539" s="372"/>
    </row>
    <row r="540" spans="1:6" x14ac:dyDescent="0.2">
      <c r="A540" s="371" t="s">
        <v>596</v>
      </c>
      <c r="B540" s="369">
        <v>0.13700000000000001</v>
      </c>
      <c r="C540" s="369"/>
      <c r="D540" s="369">
        <v>0.13700000000000001</v>
      </c>
      <c r="E540" s="372"/>
      <c r="F540" s="372"/>
    </row>
    <row r="541" spans="1:6" x14ac:dyDescent="0.2">
      <c r="A541" s="371" t="s">
        <v>597</v>
      </c>
      <c r="B541" s="369">
        <v>0.28000000000000003</v>
      </c>
      <c r="C541" s="369"/>
      <c r="D541" s="369">
        <v>0.28000000000000003</v>
      </c>
      <c r="E541" s="372"/>
      <c r="F541" s="372"/>
    </row>
    <row r="542" spans="1:6" x14ac:dyDescent="0.2">
      <c r="A542" s="371" t="s">
        <v>598</v>
      </c>
      <c r="B542" s="369">
        <v>1.4999999999999999E-2</v>
      </c>
      <c r="C542" s="369"/>
      <c r="D542" s="369">
        <v>1.4999999999999999E-2</v>
      </c>
      <c r="E542" s="372"/>
      <c r="F542" s="372"/>
    </row>
    <row r="543" spans="1:6" x14ac:dyDescent="0.2">
      <c r="A543" s="371" t="s">
        <v>1275</v>
      </c>
      <c r="B543" s="369">
        <v>2.1000000000000001E-2</v>
      </c>
      <c r="C543" s="369"/>
      <c r="D543" s="369">
        <v>2.1000000000000001E-2</v>
      </c>
      <c r="E543" s="372"/>
      <c r="F543" s="372"/>
    </row>
    <row r="544" spans="1:6" x14ac:dyDescent="0.2">
      <c r="A544" s="371" t="s">
        <v>1276</v>
      </c>
      <c r="B544" s="369">
        <v>0.17199999999999999</v>
      </c>
      <c r="C544" s="369"/>
      <c r="D544" s="369">
        <v>0.17199999999999999</v>
      </c>
      <c r="E544" s="372"/>
      <c r="F544" s="372"/>
    </row>
    <row r="545" spans="1:6" x14ac:dyDescent="0.2">
      <c r="A545" s="371" t="s">
        <v>600</v>
      </c>
      <c r="B545" s="369">
        <v>8.0000000000000002E-3</v>
      </c>
      <c r="C545" s="369"/>
      <c r="D545" s="369">
        <v>8.0000000000000002E-3</v>
      </c>
      <c r="E545" s="372"/>
      <c r="F545" s="372"/>
    </row>
    <row r="546" spans="1:6" x14ac:dyDescent="0.2">
      <c r="A546" s="371" t="s">
        <v>601</v>
      </c>
      <c r="B546" s="369">
        <v>9.4E-2</v>
      </c>
      <c r="C546" s="369"/>
      <c r="D546" s="369">
        <v>9.4E-2</v>
      </c>
      <c r="E546" s="372"/>
      <c r="F546" s="372"/>
    </row>
    <row r="547" spans="1:6" x14ac:dyDescent="0.2">
      <c r="A547" s="371" t="s">
        <v>602</v>
      </c>
      <c r="B547" s="369">
        <v>1.0999999999999999E-2</v>
      </c>
      <c r="C547" s="369"/>
      <c r="D547" s="369">
        <v>1.0999999999999999E-2</v>
      </c>
      <c r="E547" s="372"/>
      <c r="F547" s="372"/>
    </row>
    <row r="548" spans="1:6" x14ac:dyDescent="0.2">
      <c r="A548" s="212" t="s">
        <v>604</v>
      </c>
      <c r="B548" s="213">
        <v>0.193</v>
      </c>
      <c r="C548" s="213"/>
      <c r="D548" s="369">
        <v>0.19400000000000001</v>
      </c>
      <c r="E548" s="372"/>
      <c r="F548" s="372">
        <v>0.193</v>
      </c>
    </row>
    <row r="549" spans="1:6" x14ac:dyDescent="0.2">
      <c r="A549" s="380" t="s">
        <v>605</v>
      </c>
      <c r="B549" s="369">
        <v>4.3999999999999997E-2</v>
      </c>
      <c r="C549" s="369"/>
      <c r="D549" s="369">
        <v>4.3999999999999997E-2</v>
      </c>
      <c r="E549" s="372"/>
      <c r="F549" s="372"/>
    </row>
    <row r="550" spans="1:6" x14ac:dyDescent="0.2">
      <c r="A550" s="371" t="s">
        <v>606</v>
      </c>
      <c r="B550" s="369">
        <v>5.0999999999999997E-2</v>
      </c>
      <c r="C550" s="369"/>
      <c r="D550" s="369">
        <v>5.0999999999999997E-2</v>
      </c>
      <c r="E550" s="372"/>
      <c r="F550" s="372"/>
    </row>
    <row r="551" spans="1:6" x14ac:dyDescent="0.2">
      <c r="A551" s="371" t="s">
        <v>607</v>
      </c>
      <c r="B551" s="369">
        <v>0.247</v>
      </c>
      <c r="C551" s="369"/>
      <c r="D551" s="369">
        <v>0.247</v>
      </c>
      <c r="E551" s="372"/>
      <c r="F551" s="372"/>
    </row>
    <row r="552" spans="1:6" x14ac:dyDescent="0.2">
      <c r="A552" s="371" t="s">
        <v>608</v>
      </c>
      <c r="B552" s="369">
        <v>3.3000000000000002E-2</v>
      </c>
      <c r="C552" s="369"/>
      <c r="D552" s="369">
        <v>3.3000000000000002E-2</v>
      </c>
      <c r="E552" s="372"/>
      <c r="F552" s="372"/>
    </row>
    <row r="553" spans="1:6" x14ac:dyDescent="0.2">
      <c r="A553" s="371" t="s">
        <v>609</v>
      </c>
      <c r="B553" s="369">
        <v>0.252</v>
      </c>
      <c r="C553" s="369"/>
      <c r="D553" s="369">
        <v>0.252</v>
      </c>
      <c r="E553" s="372"/>
      <c r="F553" s="372"/>
    </row>
    <row r="554" spans="1:6" x14ac:dyDescent="0.2">
      <c r="A554" s="371" t="s">
        <v>610</v>
      </c>
      <c r="B554" s="369">
        <v>3.5999999999999997E-2</v>
      </c>
      <c r="C554" s="369"/>
      <c r="D554" s="369">
        <v>3.5999999999999997E-2</v>
      </c>
      <c r="E554" s="372"/>
      <c r="F554" s="372"/>
    </row>
    <row r="555" spans="1:6" x14ac:dyDescent="0.2">
      <c r="A555" s="371" t="s">
        <v>611</v>
      </c>
      <c r="B555" s="369">
        <v>0.14000000000000001</v>
      </c>
      <c r="C555" s="369"/>
      <c r="D555" s="369">
        <v>0.14000000000000001</v>
      </c>
      <c r="E555" s="372"/>
      <c r="F555" s="372"/>
    </row>
    <row r="556" spans="1:6" x14ac:dyDescent="0.2">
      <c r="A556" s="371" t="s">
        <v>1277</v>
      </c>
      <c r="B556" s="369">
        <v>2.4E-2</v>
      </c>
      <c r="C556" s="369"/>
      <c r="D556" s="369">
        <v>2.4E-2</v>
      </c>
      <c r="E556" s="372"/>
      <c r="F556" s="372"/>
    </row>
    <row r="557" spans="1:6" x14ac:dyDescent="0.2">
      <c r="A557" s="371" t="s">
        <v>613</v>
      </c>
      <c r="B557" s="369">
        <v>1.9E-2</v>
      </c>
      <c r="C557" s="369"/>
      <c r="D557" s="369">
        <v>1.9E-2</v>
      </c>
      <c r="E557" s="372"/>
      <c r="F557" s="372"/>
    </row>
    <row r="558" spans="1:6" x14ac:dyDescent="0.2">
      <c r="A558" s="371" t="s">
        <v>614</v>
      </c>
      <c r="B558" s="369">
        <v>8.9999999999999993E-3</v>
      </c>
      <c r="C558" s="369"/>
      <c r="D558" s="369">
        <v>8.9999999999999993E-3</v>
      </c>
      <c r="E558" s="372"/>
      <c r="F558" s="372"/>
    </row>
    <row r="559" spans="1:6" x14ac:dyDescent="0.2">
      <c r="A559" s="371" t="s">
        <v>615</v>
      </c>
      <c r="B559" s="369" t="s">
        <v>1205</v>
      </c>
      <c r="C559" s="369"/>
      <c r="D559" s="369" t="s">
        <v>1205</v>
      </c>
      <c r="E559" s="372"/>
      <c r="F559" s="372"/>
    </row>
    <row r="560" spans="1:6" x14ac:dyDescent="0.2">
      <c r="A560" s="371" t="s">
        <v>616</v>
      </c>
      <c r="B560" s="369">
        <v>7.4999999999999997E-2</v>
      </c>
      <c r="C560" s="369"/>
      <c r="D560" s="369">
        <v>7.4999999999999997E-2</v>
      </c>
      <c r="E560" s="372"/>
      <c r="F560" s="372"/>
    </row>
    <row r="561" spans="1:6" x14ac:dyDescent="0.2">
      <c r="A561" s="371" t="s">
        <v>1278</v>
      </c>
      <c r="B561" s="369" t="s">
        <v>1205</v>
      </c>
      <c r="C561" s="369"/>
      <c r="D561" s="369" t="s">
        <v>1205</v>
      </c>
      <c r="E561" s="372"/>
      <c r="F561" s="372"/>
    </row>
    <row r="562" spans="1:6" x14ac:dyDescent="0.2">
      <c r="A562" s="212" t="s">
        <v>617</v>
      </c>
      <c r="B562" s="213">
        <v>1.0460000000000001E-2</v>
      </c>
      <c r="C562" s="213"/>
      <c r="D562" s="369"/>
      <c r="E562" s="372">
        <v>1.0460000000000001E-2</v>
      </c>
      <c r="F562" s="372">
        <v>1.0500000000000001E-2</v>
      </c>
    </row>
    <row r="563" spans="1:6" x14ac:dyDescent="0.2">
      <c r="A563" s="371" t="s">
        <v>618</v>
      </c>
      <c r="B563" s="369">
        <v>0.1</v>
      </c>
      <c r="C563" s="369"/>
      <c r="D563" s="369">
        <v>0.1</v>
      </c>
      <c r="E563" s="372"/>
      <c r="F563" s="372"/>
    </row>
    <row r="564" spans="1:6" x14ac:dyDescent="0.2">
      <c r="A564" s="371" t="s">
        <v>619</v>
      </c>
      <c r="B564" s="369">
        <v>0.25600000000000001</v>
      </c>
      <c r="C564" s="369"/>
      <c r="D564" s="369">
        <v>0.25600000000000001</v>
      </c>
      <c r="E564" s="372"/>
      <c r="F564" s="372"/>
    </row>
    <row r="565" spans="1:6" x14ac:dyDescent="0.2">
      <c r="A565" s="371" t="s">
        <v>620</v>
      </c>
      <c r="B565" s="369">
        <v>0.124</v>
      </c>
      <c r="C565" s="369"/>
      <c r="D565" s="369">
        <v>0.124</v>
      </c>
      <c r="E565" s="372"/>
      <c r="F565" s="372"/>
    </row>
    <row r="566" spans="1:6" x14ac:dyDescent="0.2">
      <c r="A566" s="371" t="s">
        <v>1279</v>
      </c>
      <c r="B566" s="369">
        <v>0.28199999999999997</v>
      </c>
      <c r="C566" s="369"/>
      <c r="D566" s="369">
        <v>0.28199999999999997</v>
      </c>
      <c r="E566" s="372"/>
      <c r="F566" s="372"/>
    </row>
    <row r="567" spans="1:6" x14ac:dyDescent="0.2">
      <c r="A567" s="371" t="s">
        <v>1280</v>
      </c>
      <c r="B567" s="369">
        <v>0.17699999999999999</v>
      </c>
      <c r="C567" s="369"/>
      <c r="D567" s="369">
        <v>0.17699999999999999</v>
      </c>
      <c r="E567" s="372"/>
      <c r="F567" s="372"/>
    </row>
    <row r="568" spans="1:6" x14ac:dyDescent="0.2">
      <c r="A568" s="371" t="s">
        <v>1281</v>
      </c>
      <c r="B568" s="383"/>
      <c r="C568" s="383"/>
      <c r="D568" s="383"/>
      <c r="E568" s="372"/>
      <c r="F568" s="372"/>
    </row>
    <row r="569" spans="1:6" x14ac:dyDescent="0.2">
      <c r="A569" s="371" t="s">
        <v>622</v>
      </c>
      <c r="B569" s="369">
        <v>0.13800000000000001</v>
      </c>
      <c r="C569" s="369"/>
      <c r="D569" s="369">
        <v>0.13800000000000001</v>
      </c>
      <c r="E569" s="372"/>
      <c r="F569" s="372"/>
    </row>
    <row r="570" spans="1:6" x14ac:dyDescent="0.2">
      <c r="A570" s="371" t="s">
        <v>623</v>
      </c>
      <c r="B570" s="369">
        <v>6.3E-2</v>
      </c>
      <c r="C570" s="369"/>
      <c r="D570" s="369">
        <v>6.3E-2</v>
      </c>
      <c r="E570" s="372"/>
      <c r="F570" s="372"/>
    </row>
    <row r="571" spans="1:6" x14ac:dyDescent="0.2">
      <c r="A571" s="212" t="s">
        <v>70</v>
      </c>
      <c r="B571" s="213">
        <v>3.8300000000000001E-3</v>
      </c>
      <c r="C571" s="213"/>
      <c r="D571" s="369">
        <v>4.0000000000000001E-3</v>
      </c>
      <c r="E571" s="372">
        <v>3.8300000000000001E-3</v>
      </c>
      <c r="F571" s="372">
        <v>3.82E-3</v>
      </c>
    </row>
    <row r="572" spans="1:6" x14ac:dyDescent="0.2">
      <c r="A572" s="371" t="s">
        <v>624</v>
      </c>
      <c r="B572" s="369">
        <v>4.0000000000000001E-3</v>
      </c>
      <c r="C572" s="369"/>
      <c r="D572" s="369">
        <v>4.0000000000000001E-3</v>
      </c>
      <c r="E572" s="372"/>
      <c r="F572" s="372"/>
    </row>
    <row r="573" spans="1:6" x14ac:dyDescent="0.2">
      <c r="A573" s="371" t="s">
        <v>625</v>
      </c>
      <c r="B573" s="369" t="s">
        <v>1205</v>
      </c>
      <c r="C573" s="369"/>
      <c r="D573" s="369" t="s">
        <v>1205</v>
      </c>
      <c r="E573" s="372"/>
      <c r="F573" s="372"/>
    </row>
    <row r="574" spans="1:6" x14ac:dyDescent="0.2">
      <c r="A574" s="212" t="s">
        <v>626</v>
      </c>
      <c r="B574" s="213">
        <v>1.0030000000000001E-2</v>
      </c>
      <c r="C574" s="213"/>
      <c r="D574" s="369">
        <v>0.01</v>
      </c>
      <c r="E574" s="372">
        <v>1.0030000000000001E-2</v>
      </c>
      <c r="F574" s="372">
        <v>0.01</v>
      </c>
    </row>
    <row r="575" spans="1:6" x14ac:dyDescent="0.2">
      <c r="A575" s="371" t="s">
        <v>627</v>
      </c>
      <c r="B575" s="369">
        <v>1.6E-2</v>
      </c>
      <c r="C575" s="369"/>
      <c r="D575" s="369">
        <v>1.6E-2</v>
      </c>
      <c r="E575" s="372"/>
      <c r="F575" s="372"/>
    </row>
    <row r="576" spans="1:6" x14ac:dyDescent="0.2">
      <c r="A576" s="371" t="s">
        <v>1282</v>
      </c>
      <c r="B576" s="369">
        <v>1.0999999999999999E-2</v>
      </c>
      <c r="C576" s="369"/>
      <c r="D576" s="369">
        <v>1.0999999999999999E-2</v>
      </c>
      <c r="E576" s="372"/>
      <c r="F576" s="372"/>
    </row>
    <row r="577" spans="1:6" x14ac:dyDescent="0.2">
      <c r="A577" s="371" t="s">
        <v>1283</v>
      </c>
      <c r="B577" s="369">
        <v>0.19900000000000001</v>
      </c>
      <c r="C577" s="369"/>
      <c r="D577" s="369">
        <v>0.19900000000000001</v>
      </c>
      <c r="E577" s="372"/>
      <c r="F577" s="372"/>
    </row>
    <row r="578" spans="1:6" x14ac:dyDescent="0.2">
      <c r="A578" s="380" t="s">
        <v>630</v>
      </c>
      <c r="B578" s="369">
        <v>0.186</v>
      </c>
      <c r="C578" s="369"/>
      <c r="D578" s="369">
        <v>0.186</v>
      </c>
      <c r="E578" s="372"/>
      <c r="F578" s="372"/>
    </row>
    <row r="579" spans="1:6" x14ac:dyDescent="0.2">
      <c r="A579" s="371" t="s">
        <v>631</v>
      </c>
      <c r="B579" s="369">
        <v>7.0999999999999994E-2</v>
      </c>
      <c r="C579" s="369"/>
      <c r="D579" s="369">
        <v>7.0999999999999994E-2</v>
      </c>
      <c r="E579" s="372"/>
      <c r="F579" s="372"/>
    </row>
    <row r="580" spans="1:6" x14ac:dyDescent="0.2">
      <c r="A580" s="371" t="s">
        <v>632</v>
      </c>
      <c r="B580" s="369">
        <v>0.112</v>
      </c>
      <c r="C580" s="369"/>
      <c r="D580" s="369">
        <v>0.112</v>
      </c>
      <c r="E580" s="372"/>
      <c r="F580" s="372"/>
    </row>
    <row r="581" spans="1:6" x14ac:dyDescent="0.2">
      <c r="A581" s="371" t="s">
        <v>633</v>
      </c>
      <c r="B581" s="369" t="s">
        <v>1205</v>
      </c>
      <c r="C581" s="369"/>
      <c r="D581" s="369" t="s">
        <v>1205</v>
      </c>
      <c r="E581" s="372"/>
      <c r="F581" s="372"/>
    </row>
    <row r="582" spans="1:6" x14ac:dyDescent="0.2">
      <c r="A582" s="371" t="s">
        <v>634</v>
      </c>
      <c r="B582" s="369">
        <v>1.4999999999999999E-2</v>
      </c>
      <c r="C582" s="369"/>
      <c r="D582" s="369">
        <v>1.4999999999999999E-2</v>
      </c>
      <c r="E582" s="372"/>
      <c r="F582" s="372"/>
    </row>
    <row r="583" spans="1:6" x14ac:dyDescent="0.2">
      <c r="A583" s="371" t="s">
        <v>635</v>
      </c>
      <c r="B583" s="369">
        <v>2E-3</v>
      </c>
      <c r="C583" s="369"/>
      <c r="D583" s="369">
        <v>2E-3</v>
      </c>
      <c r="E583" s="372"/>
      <c r="F583" s="372"/>
    </row>
    <row r="584" spans="1:6" x14ac:dyDescent="0.2">
      <c r="A584" s="371" t="s">
        <v>636</v>
      </c>
      <c r="B584" s="369">
        <v>1.2E-2</v>
      </c>
      <c r="C584" s="369"/>
      <c r="D584" s="369">
        <v>1.2E-2</v>
      </c>
      <c r="E584" s="372"/>
      <c r="F584" s="372"/>
    </row>
    <row r="585" spans="1:6" x14ac:dyDescent="0.2">
      <c r="A585" s="371" t="s">
        <v>1284</v>
      </c>
      <c r="B585" s="369">
        <v>1E-3</v>
      </c>
      <c r="C585" s="369"/>
      <c r="D585" s="369">
        <v>1E-3</v>
      </c>
      <c r="E585" s="372"/>
      <c r="F585" s="372"/>
    </row>
    <row r="586" spans="1:6" x14ac:dyDescent="0.2">
      <c r="A586" s="371" t="s">
        <v>638</v>
      </c>
      <c r="B586" s="369">
        <v>0.58399999999999996</v>
      </c>
      <c r="C586" s="369"/>
      <c r="D586" s="369">
        <v>0.58399999999999996</v>
      </c>
      <c r="E586" s="372"/>
      <c r="F586" s="372"/>
    </row>
    <row r="587" spans="1:6" x14ac:dyDescent="0.2">
      <c r="A587" s="371" t="s">
        <v>639</v>
      </c>
      <c r="B587" s="369">
        <v>0.29599999999999999</v>
      </c>
      <c r="C587" s="369"/>
      <c r="D587" s="369">
        <v>0.29599999999999999</v>
      </c>
      <c r="E587" s="372"/>
      <c r="F587" s="372"/>
    </row>
    <row r="588" spans="1:6" x14ac:dyDescent="0.2">
      <c r="A588" s="371" t="s">
        <v>640</v>
      </c>
      <c r="B588" s="369">
        <v>9.0999999999999998E-2</v>
      </c>
      <c r="C588" s="369"/>
      <c r="D588" s="369">
        <v>9.0999999999999998E-2</v>
      </c>
      <c r="E588" s="372"/>
      <c r="F588" s="372"/>
    </row>
    <row r="589" spans="1:6" x14ac:dyDescent="0.2">
      <c r="A589" s="371" t="s">
        <v>1285</v>
      </c>
      <c r="B589" s="369">
        <v>0.152</v>
      </c>
      <c r="C589" s="369"/>
      <c r="D589" s="369">
        <v>0.152</v>
      </c>
      <c r="E589" s="372"/>
      <c r="F589" s="372"/>
    </row>
    <row r="590" spans="1:6" x14ac:dyDescent="0.2">
      <c r="A590" s="371" t="s">
        <v>1286</v>
      </c>
      <c r="B590" s="369">
        <v>0.24299999999999999</v>
      </c>
      <c r="C590" s="369"/>
      <c r="D590" s="369">
        <v>0.24299999999999999</v>
      </c>
      <c r="E590" s="372"/>
      <c r="F590" s="372"/>
    </row>
    <row r="591" spans="1:6" x14ac:dyDescent="0.2">
      <c r="A591" s="371" t="s">
        <v>642</v>
      </c>
      <c r="B591" s="369">
        <v>5.8999999999999997E-2</v>
      </c>
      <c r="C591" s="369"/>
      <c r="D591" s="369">
        <v>5.8999999999999997E-2</v>
      </c>
      <c r="E591" s="372"/>
      <c r="F591" s="372"/>
    </row>
    <row r="592" spans="1:6" x14ac:dyDescent="0.2">
      <c r="A592" s="371" t="s">
        <v>643</v>
      </c>
      <c r="B592" s="369">
        <v>0.223</v>
      </c>
      <c r="C592" s="369"/>
      <c r="D592" s="369">
        <v>0.223</v>
      </c>
      <c r="E592" s="372"/>
      <c r="F592" s="372"/>
    </row>
    <row r="593" spans="1:6" x14ac:dyDescent="0.2">
      <c r="A593" s="371" t="s">
        <v>1287</v>
      </c>
      <c r="B593" s="369">
        <v>1.6E-2</v>
      </c>
      <c r="C593" s="369"/>
      <c r="D593" s="369">
        <v>1.6E-2</v>
      </c>
      <c r="E593" s="372"/>
      <c r="F593" s="372"/>
    </row>
    <row r="594" spans="1:6" x14ac:dyDescent="0.2">
      <c r="A594" s="371" t="s">
        <v>1288</v>
      </c>
      <c r="B594" s="369">
        <v>0.22800000000000001</v>
      </c>
      <c r="C594" s="369"/>
      <c r="D594" s="369">
        <v>0.22800000000000001</v>
      </c>
      <c r="E594" s="372"/>
      <c r="F594" s="372"/>
    </row>
    <row r="595" spans="1:6" x14ac:dyDescent="0.2">
      <c r="A595" s="371" t="s">
        <v>1289</v>
      </c>
      <c r="B595" s="369">
        <v>0.247</v>
      </c>
      <c r="C595" s="369"/>
      <c r="D595" s="369">
        <v>0.247</v>
      </c>
      <c r="E595" s="372"/>
      <c r="F595" s="372"/>
    </row>
    <row r="596" spans="1:6" x14ac:dyDescent="0.2">
      <c r="A596" s="371" t="s">
        <v>1290</v>
      </c>
      <c r="B596" s="369" t="s">
        <v>1205</v>
      </c>
      <c r="C596" s="369"/>
      <c r="D596" s="369" t="s">
        <v>1205</v>
      </c>
      <c r="E596" s="372"/>
      <c r="F596" s="372"/>
    </row>
    <row r="597" spans="1:6" x14ac:dyDescent="0.2">
      <c r="A597" s="212" t="s">
        <v>890</v>
      </c>
      <c r="B597" s="218">
        <v>0.13900000000000001</v>
      </c>
      <c r="C597" s="218"/>
      <c r="D597" s="384">
        <v>0.13100000000000001</v>
      </c>
      <c r="E597" s="385"/>
      <c r="F597" s="385">
        <v>0.13900000000000001</v>
      </c>
    </row>
    <row r="598" spans="1:6" x14ac:dyDescent="0.2">
      <c r="A598" s="371" t="s">
        <v>646</v>
      </c>
      <c r="B598" s="369">
        <v>2.5000000000000001E-2</v>
      </c>
      <c r="C598" s="369"/>
      <c r="D598" s="369">
        <v>2.5000000000000001E-2</v>
      </c>
      <c r="E598" s="372"/>
      <c r="F598" s="372"/>
    </row>
    <row r="599" spans="1:6" x14ac:dyDescent="0.2">
      <c r="A599" s="371" t="s">
        <v>647</v>
      </c>
      <c r="B599" s="383"/>
      <c r="C599" s="383"/>
      <c r="D599" s="383"/>
      <c r="E599" s="372"/>
      <c r="F599" s="372"/>
    </row>
    <row r="600" spans="1:6" x14ac:dyDescent="0.2">
      <c r="A600" s="371" t="s">
        <v>648</v>
      </c>
      <c r="B600" s="369">
        <v>1.7000000000000001E-2</v>
      </c>
      <c r="C600" s="369"/>
      <c r="D600" s="369">
        <v>1.7000000000000001E-2</v>
      </c>
      <c r="E600" s="372"/>
      <c r="F600" s="372"/>
    </row>
    <row r="601" spans="1:6" x14ac:dyDescent="0.2">
      <c r="A601" s="371" t="s">
        <v>649</v>
      </c>
      <c r="B601" s="369">
        <v>0.36699999999999999</v>
      </c>
      <c r="C601" s="369"/>
      <c r="D601" s="369">
        <v>0.36699999999999999</v>
      </c>
      <c r="E601" s="372"/>
      <c r="F601" s="372"/>
    </row>
    <row r="602" spans="1:6" x14ac:dyDescent="0.2">
      <c r="A602" s="371" t="s">
        <v>650</v>
      </c>
      <c r="B602" s="369">
        <v>1.2E-2</v>
      </c>
      <c r="C602" s="369"/>
      <c r="D602" s="369">
        <v>1.2E-2</v>
      </c>
      <c r="E602" s="372"/>
      <c r="F602" s="372"/>
    </row>
    <row r="603" spans="1:6" x14ac:dyDescent="0.2">
      <c r="A603" s="371" t="s">
        <v>651</v>
      </c>
      <c r="B603" s="369">
        <v>7.2999999999999995E-2</v>
      </c>
      <c r="C603" s="369"/>
      <c r="D603" s="369">
        <v>7.2999999999999995E-2</v>
      </c>
      <c r="E603" s="372"/>
      <c r="F603" s="372"/>
    </row>
    <row r="604" spans="1:6" x14ac:dyDescent="0.2">
      <c r="A604" s="371" t="s">
        <v>652</v>
      </c>
      <c r="B604" s="369">
        <v>0.115</v>
      </c>
      <c r="C604" s="369"/>
      <c r="D604" s="369">
        <v>0.115</v>
      </c>
      <c r="E604" s="372"/>
      <c r="F604" s="372"/>
    </row>
    <row r="605" spans="1:6" x14ac:dyDescent="0.2">
      <c r="A605" s="380" t="s">
        <v>1291</v>
      </c>
      <c r="B605" s="369">
        <v>3.5000000000000003E-2</v>
      </c>
      <c r="C605" s="369"/>
      <c r="D605" s="369">
        <v>3.5000000000000003E-2</v>
      </c>
      <c r="E605" s="372"/>
      <c r="F605" s="372"/>
    </row>
    <row r="606" spans="1:6" x14ac:dyDescent="0.2">
      <c r="A606" s="371" t="s">
        <v>654</v>
      </c>
      <c r="B606" s="369">
        <v>5.3999999999999999E-2</v>
      </c>
      <c r="C606" s="369"/>
      <c r="D606" s="369">
        <v>5.3999999999999999E-2</v>
      </c>
      <c r="E606" s="372"/>
      <c r="F606" s="372"/>
    </row>
    <row r="607" spans="1:6" x14ac:dyDescent="0.2">
      <c r="A607" s="371" t="s">
        <v>1292</v>
      </c>
      <c r="B607" s="383"/>
      <c r="C607" s="383"/>
      <c r="D607" s="383"/>
      <c r="E607" s="372"/>
      <c r="F607" s="372"/>
    </row>
    <row r="608" spans="1:6" x14ac:dyDescent="0.2">
      <c r="A608" s="371" t="s">
        <v>655</v>
      </c>
      <c r="B608" s="369">
        <v>5.2999999999999999E-2</v>
      </c>
      <c r="C608" s="369"/>
      <c r="D608" s="369">
        <v>5.2999999999999999E-2</v>
      </c>
      <c r="E608" s="372"/>
      <c r="F608" s="372"/>
    </row>
    <row r="609" spans="1:6" x14ac:dyDescent="0.2">
      <c r="A609" s="371" t="s">
        <v>656</v>
      </c>
      <c r="B609" s="369">
        <v>1E-3</v>
      </c>
      <c r="C609" s="369"/>
      <c r="D609" s="369">
        <v>1E-3</v>
      </c>
      <c r="E609" s="372"/>
      <c r="F609" s="372"/>
    </row>
    <row r="610" spans="1:6" x14ac:dyDescent="0.2">
      <c r="A610" s="371" t="s">
        <v>657</v>
      </c>
      <c r="B610" s="369">
        <v>3.0000000000000001E-3</v>
      </c>
      <c r="C610" s="369"/>
      <c r="D610" s="369">
        <v>3.0000000000000001E-3</v>
      </c>
      <c r="E610" s="372"/>
      <c r="F610" s="372"/>
    </row>
    <row r="611" spans="1:6" x14ac:dyDescent="0.2">
      <c r="A611" s="371" t="s">
        <v>658</v>
      </c>
      <c r="B611" s="369">
        <v>1.6E-2</v>
      </c>
      <c r="C611" s="369"/>
      <c r="D611" s="369">
        <v>1.6E-2</v>
      </c>
      <c r="E611" s="372"/>
      <c r="F611" s="372"/>
    </row>
    <row r="612" spans="1:6" x14ac:dyDescent="0.2">
      <c r="A612" s="371" t="s">
        <v>659</v>
      </c>
      <c r="B612" s="369">
        <v>5.0000000000000001E-3</v>
      </c>
      <c r="C612" s="369"/>
      <c r="D612" s="369">
        <v>5.0000000000000001E-3</v>
      </c>
      <c r="E612" s="372"/>
      <c r="F612" s="372"/>
    </row>
    <row r="613" spans="1:6" x14ac:dyDescent="0.2">
      <c r="A613" s="371" t="s">
        <v>660</v>
      </c>
      <c r="B613" s="369">
        <v>1.4999999999999999E-2</v>
      </c>
      <c r="C613" s="369"/>
      <c r="D613" s="369">
        <v>1.4999999999999999E-2</v>
      </c>
      <c r="E613" s="372"/>
      <c r="F613" s="372"/>
    </row>
    <row r="614" spans="1:6" x14ac:dyDescent="0.2">
      <c r="A614" s="371" t="s">
        <v>661</v>
      </c>
      <c r="B614" s="369">
        <v>3.1E-2</v>
      </c>
      <c r="C614" s="369"/>
      <c r="D614" s="369">
        <v>3.1E-2</v>
      </c>
      <c r="E614" s="372"/>
      <c r="F614" s="372"/>
    </row>
    <row r="615" spans="1:6" x14ac:dyDescent="0.2">
      <c r="A615" s="371" t="s">
        <v>662</v>
      </c>
      <c r="B615" s="369">
        <v>1.0999999999999999E-2</v>
      </c>
      <c r="C615" s="369"/>
      <c r="D615" s="369">
        <v>1.0999999999999999E-2</v>
      </c>
      <c r="E615" s="372"/>
      <c r="F615" s="372"/>
    </row>
    <row r="616" spans="1:6" x14ac:dyDescent="0.2">
      <c r="A616" s="371" t="s">
        <v>663</v>
      </c>
      <c r="B616" s="369">
        <v>2.9000000000000001E-2</v>
      </c>
      <c r="C616" s="369"/>
      <c r="D616" s="369">
        <v>2.9000000000000001E-2</v>
      </c>
      <c r="E616" s="372"/>
      <c r="F616" s="372"/>
    </row>
    <row r="617" spans="1:6" x14ac:dyDescent="0.2">
      <c r="A617" s="371" t="s">
        <v>664</v>
      </c>
      <c r="B617" s="369">
        <v>0.157</v>
      </c>
      <c r="C617" s="369"/>
      <c r="D617" s="369">
        <v>0.157</v>
      </c>
      <c r="E617" s="372"/>
      <c r="F617" s="372"/>
    </row>
    <row r="618" spans="1:6" x14ac:dyDescent="0.2">
      <c r="A618" s="212" t="s">
        <v>665</v>
      </c>
      <c r="B618" s="213">
        <v>1.7000000000000001E-2</v>
      </c>
      <c r="C618" s="213"/>
      <c r="D618" s="369">
        <v>1.7000000000000001E-2</v>
      </c>
      <c r="E618" s="372"/>
      <c r="F618" s="372"/>
    </row>
    <row r="619" spans="1:6" x14ac:dyDescent="0.2">
      <c r="A619" s="371" t="s">
        <v>1293</v>
      </c>
      <c r="B619" s="383"/>
      <c r="C619" s="383"/>
      <c r="D619" s="383"/>
      <c r="E619" s="372"/>
      <c r="F619" s="372"/>
    </row>
    <row r="620" spans="1:6" x14ac:dyDescent="0.2">
      <c r="A620" s="212" t="s">
        <v>666</v>
      </c>
      <c r="B620" s="214">
        <v>6.8500000000000005E-2</v>
      </c>
      <c r="C620" s="214"/>
      <c r="D620" s="377">
        <v>6.5000000000000002E-2</v>
      </c>
      <c r="E620" s="375"/>
      <c r="F620" s="375">
        <v>6.8500000000000005E-2</v>
      </c>
    </row>
    <row r="621" spans="1:6" x14ac:dyDescent="0.2">
      <c r="A621" s="371" t="s">
        <v>667</v>
      </c>
      <c r="B621" s="369">
        <v>9.4E-2</v>
      </c>
      <c r="C621" s="369"/>
      <c r="D621" s="369">
        <v>9.4E-2</v>
      </c>
      <c r="E621" s="372"/>
      <c r="F621" s="372"/>
    </row>
    <row r="622" spans="1:6" x14ac:dyDescent="0.2">
      <c r="A622" s="212" t="s">
        <v>668</v>
      </c>
      <c r="B622" s="213">
        <v>1.4999999999999999E-2</v>
      </c>
      <c r="C622" s="213"/>
      <c r="D622" s="369">
        <v>1.4999999999999999E-2</v>
      </c>
      <c r="E622" s="372"/>
      <c r="F622" s="372"/>
    </row>
    <row r="623" spans="1:6" x14ac:dyDescent="0.2">
      <c r="A623" s="371" t="s">
        <v>669</v>
      </c>
      <c r="B623" s="369">
        <v>4.3999999999999997E-2</v>
      </c>
      <c r="C623" s="369"/>
      <c r="D623" s="369">
        <v>4.3999999999999997E-2</v>
      </c>
      <c r="E623" s="372"/>
      <c r="F623" s="372"/>
    </row>
    <row r="624" spans="1:6" x14ac:dyDescent="0.2">
      <c r="A624" s="371" t="s">
        <v>670</v>
      </c>
      <c r="B624" s="369">
        <v>0.32300000000000001</v>
      </c>
      <c r="C624" s="369"/>
      <c r="D624" s="369">
        <v>0.32300000000000001</v>
      </c>
      <c r="E624" s="372"/>
      <c r="F624" s="372"/>
    </row>
    <row r="625" spans="1:6" x14ac:dyDescent="0.2">
      <c r="A625" s="371" t="s">
        <v>671</v>
      </c>
      <c r="B625" s="369">
        <v>8.0000000000000002E-3</v>
      </c>
      <c r="C625" s="369"/>
      <c r="D625" s="369">
        <v>8.0000000000000002E-3</v>
      </c>
      <c r="E625" s="372"/>
      <c r="F625" s="372"/>
    </row>
    <row r="626" spans="1:6" x14ac:dyDescent="0.2">
      <c r="A626" s="371" t="s">
        <v>672</v>
      </c>
      <c r="B626" s="369">
        <v>3.6999999999999998E-2</v>
      </c>
      <c r="C626" s="369"/>
      <c r="D626" s="369">
        <v>3.6999999999999998E-2</v>
      </c>
      <c r="E626" s="372"/>
      <c r="F626" s="372"/>
    </row>
    <row r="627" spans="1:6" x14ac:dyDescent="0.2">
      <c r="A627" s="371" t="s">
        <v>673</v>
      </c>
      <c r="B627" s="369">
        <v>0.16200000000000001</v>
      </c>
      <c r="C627" s="369"/>
      <c r="D627" s="369">
        <v>0.16200000000000001</v>
      </c>
      <c r="E627" s="372"/>
      <c r="F627" s="372"/>
    </row>
    <row r="628" spans="1:6" x14ac:dyDescent="0.2">
      <c r="A628" s="371" t="s">
        <v>1294</v>
      </c>
      <c r="B628" s="369">
        <v>1E-3</v>
      </c>
      <c r="C628" s="369"/>
      <c r="D628" s="369">
        <v>1E-3</v>
      </c>
      <c r="E628" s="372"/>
      <c r="F628" s="372"/>
    </row>
    <row r="629" spans="1:6" x14ac:dyDescent="0.2">
      <c r="A629" s="371" t="s">
        <v>675</v>
      </c>
      <c r="B629" s="369">
        <v>3.4000000000000002E-2</v>
      </c>
      <c r="C629" s="369"/>
      <c r="D629" s="369">
        <v>3.4000000000000002E-2</v>
      </c>
      <c r="E629" s="372"/>
      <c r="F629" s="372"/>
    </row>
    <row r="630" spans="1:6" x14ac:dyDescent="0.2">
      <c r="A630" s="371" t="s">
        <v>1295</v>
      </c>
      <c r="B630" s="369">
        <v>3.6999999999999998E-2</v>
      </c>
      <c r="C630" s="369"/>
      <c r="D630" s="369">
        <v>3.6999999999999998E-2</v>
      </c>
      <c r="E630" s="372"/>
      <c r="F630" s="372"/>
    </row>
    <row r="631" spans="1:6" x14ac:dyDescent="0.2">
      <c r="A631" s="212" t="s">
        <v>678</v>
      </c>
      <c r="B631" s="213">
        <v>1.4E-2</v>
      </c>
      <c r="C631" s="213"/>
      <c r="D631" s="369">
        <v>1.4E-2</v>
      </c>
      <c r="E631" s="372"/>
      <c r="F631" s="372"/>
    </row>
    <row r="632" spans="1:6" x14ac:dyDescent="0.2">
      <c r="A632" s="371" t="s">
        <v>1296</v>
      </c>
      <c r="B632" s="369">
        <v>1.7000000000000001E-2</v>
      </c>
      <c r="C632" s="369"/>
      <c r="D632" s="369">
        <v>1.7000000000000001E-2</v>
      </c>
      <c r="E632" s="372"/>
      <c r="F632" s="372"/>
    </row>
    <row r="633" spans="1:6" x14ac:dyDescent="0.2">
      <c r="A633" s="380" t="s">
        <v>1297</v>
      </c>
      <c r="B633" s="369">
        <v>3.2000000000000001E-2</v>
      </c>
      <c r="C633" s="369"/>
      <c r="D633" s="369">
        <v>3.2000000000000001E-2</v>
      </c>
      <c r="E633" s="372"/>
      <c r="F633" s="372"/>
    </row>
    <row r="634" spans="1:6" x14ac:dyDescent="0.2">
      <c r="A634" s="212" t="s">
        <v>679</v>
      </c>
      <c r="B634" s="214">
        <v>4.1099999999999998E-2</v>
      </c>
      <c r="C634" s="214"/>
      <c r="D634" s="377">
        <v>3.9E-2</v>
      </c>
      <c r="E634" s="375"/>
      <c r="F634" s="375">
        <v>4.1099999999999998E-2</v>
      </c>
    </row>
    <row r="635" spans="1:6" x14ac:dyDescent="0.2">
      <c r="A635" s="371" t="s">
        <v>680</v>
      </c>
      <c r="B635" s="369">
        <v>0.125</v>
      </c>
      <c r="C635" s="369"/>
      <c r="D635" s="369">
        <v>0.125</v>
      </c>
      <c r="E635" s="372"/>
      <c r="F635" s="372"/>
    </row>
    <row r="636" spans="1:6" x14ac:dyDescent="0.2">
      <c r="A636" s="371" t="s">
        <v>681</v>
      </c>
      <c r="B636" s="369">
        <v>0.36799999999999999</v>
      </c>
      <c r="C636" s="369"/>
      <c r="D636" s="369">
        <v>0.36799999999999999</v>
      </c>
      <c r="E636" s="372"/>
      <c r="F636" s="372"/>
    </row>
    <row r="637" spans="1:6" x14ac:dyDescent="0.2">
      <c r="A637" s="371" t="s">
        <v>682</v>
      </c>
      <c r="B637" s="369">
        <v>0.159</v>
      </c>
      <c r="C637" s="369"/>
      <c r="D637" s="369">
        <v>0.159</v>
      </c>
      <c r="E637" s="372"/>
      <c r="F637" s="372"/>
    </row>
    <row r="638" spans="1:6" x14ac:dyDescent="0.2">
      <c r="A638" s="371" t="s">
        <v>683</v>
      </c>
      <c r="B638" s="369">
        <v>6.5000000000000002E-2</v>
      </c>
      <c r="C638" s="369"/>
      <c r="D638" s="369">
        <v>6.5000000000000002E-2</v>
      </c>
      <c r="E638" s="372"/>
      <c r="F638" s="372"/>
    </row>
    <row r="639" spans="1:6" x14ac:dyDescent="0.2">
      <c r="A639" s="371" t="s">
        <v>684</v>
      </c>
      <c r="B639" s="369">
        <v>0.28000000000000003</v>
      </c>
      <c r="C639" s="369"/>
      <c r="D639" s="369">
        <v>0.28000000000000003</v>
      </c>
      <c r="E639" s="372"/>
      <c r="F639" s="372"/>
    </row>
    <row r="640" spans="1:6" x14ac:dyDescent="0.2">
      <c r="A640" s="371" t="s">
        <v>685</v>
      </c>
      <c r="B640" s="369">
        <v>0.188</v>
      </c>
      <c r="C640" s="369"/>
      <c r="D640" s="369">
        <v>0.188</v>
      </c>
      <c r="E640" s="372"/>
      <c r="F640" s="372"/>
    </row>
    <row r="641" spans="1:6" x14ac:dyDescent="0.2">
      <c r="A641" s="371" t="s">
        <v>686</v>
      </c>
      <c r="B641" s="369">
        <v>4.2000000000000003E-2</v>
      </c>
      <c r="C641" s="369"/>
      <c r="D641" s="369">
        <v>4.2000000000000003E-2</v>
      </c>
      <c r="E641" s="372"/>
      <c r="F641" s="372"/>
    </row>
    <row r="642" spans="1:6" x14ac:dyDescent="0.2">
      <c r="A642" s="371" t="s">
        <v>687</v>
      </c>
      <c r="B642" s="369">
        <v>0.19800000000000001</v>
      </c>
      <c r="C642" s="369"/>
      <c r="D642" s="369">
        <v>0.19800000000000001</v>
      </c>
      <c r="E642" s="372"/>
      <c r="F642" s="372"/>
    </row>
    <row r="643" spans="1:6" x14ac:dyDescent="0.2">
      <c r="A643" s="212" t="s">
        <v>71</v>
      </c>
      <c r="B643" s="213">
        <v>1.7489999999999999E-2</v>
      </c>
      <c r="C643" s="213"/>
      <c r="D643" s="369">
        <v>1.7999999999999999E-2</v>
      </c>
      <c r="E643" s="372">
        <v>1.7489999999999999E-2</v>
      </c>
      <c r="F643" s="372">
        <v>1.7500000000000002E-2</v>
      </c>
    </row>
    <row r="644" spans="1:6" x14ac:dyDescent="0.2">
      <c r="A644" s="212" t="s">
        <v>688</v>
      </c>
      <c r="B644" s="213">
        <v>7.6999999999999999E-2</v>
      </c>
      <c r="C644" s="213"/>
      <c r="D644" s="369">
        <v>7.6999999999999999E-2</v>
      </c>
      <c r="E644" s="372"/>
      <c r="F644" s="372"/>
    </row>
    <row r="645" spans="1:6" x14ac:dyDescent="0.2">
      <c r="A645" s="371" t="s">
        <v>689</v>
      </c>
      <c r="B645" s="385">
        <v>2.4399999999999999E-4</v>
      </c>
      <c r="C645" s="385"/>
      <c r="D645" s="384" t="s">
        <v>1205</v>
      </c>
      <c r="E645" s="385"/>
      <c r="F645" s="385">
        <v>2.4399999999999999E-4</v>
      </c>
    </row>
    <row r="646" spans="1:6" x14ac:dyDescent="0.2">
      <c r="A646" s="371" t="s">
        <v>1298</v>
      </c>
      <c r="B646" s="369">
        <v>0.29599999999999999</v>
      </c>
      <c r="C646" s="369"/>
      <c r="D646" s="369">
        <v>0.29599999999999999</v>
      </c>
      <c r="E646" s="372"/>
      <c r="F646" s="372"/>
    </row>
    <row r="647" spans="1:6" x14ac:dyDescent="0.2">
      <c r="A647" s="371" t="s">
        <v>690</v>
      </c>
      <c r="B647" s="369">
        <v>0.254</v>
      </c>
      <c r="C647" s="369"/>
      <c r="D647" s="369">
        <v>0.254</v>
      </c>
      <c r="E647" s="372"/>
      <c r="F647" s="372"/>
    </row>
    <row r="648" spans="1:6" x14ac:dyDescent="0.2">
      <c r="A648" s="371" t="s">
        <v>691</v>
      </c>
      <c r="B648" s="369">
        <v>7.2999999999999995E-2</v>
      </c>
      <c r="C648" s="369"/>
      <c r="D648" s="369">
        <v>7.2999999999999995E-2</v>
      </c>
      <c r="E648" s="372"/>
      <c r="F648" s="372"/>
    </row>
    <row r="649" spans="1:6" x14ac:dyDescent="0.2">
      <c r="A649" s="371" t="s">
        <v>692</v>
      </c>
      <c r="B649" s="369">
        <v>0.218</v>
      </c>
      <c r="C649" s="369"/>
      <c r="D649" s="369">
        <v>0.218</v>
      </c>
      <c r="E649" s="372"/>
      <c r="F649" s="372"/>
    </row>
    <row r="650" spans="1:6" x14ac:dyDescent="0.2">
      <c r="A650" s="371" t="s">
        <v>693</v>
      </c>
      <c r="B650" s="369">
        <v>3.6999999999999998E-2</v>
      </c>
      <c r="C650" s="369"/>
      <c r="D650" s="369">
        <v>3.6999999999999998E-2</v>
      </c>
      <c r="E650" s="372"/>
      <c r="F650" s="372"/>
    </row>
    <row r="651" spans="1:6" x14ac:dyDescent="0.2">
      <c r="A651" s="371" t="s">
        <v>694</v>
      </c>
      <c r="B651" s="369">
        <v>0.12</v>
      </c>
      <c r="C651" s="369"/>
      <c r="D651" s="369">
        <v>0.12</v>
      </c>
      <c r="E651" s="372"/>
      <c r="F651" s="372"/>
    </row>
    <row r="652" spans="1:6" x14ac:dyDescent="0.2">
      <c r="A652" s="371" t="s">
        <v>695</v>
      </c>
      <c r="B652" s="369">
        <v>1E-3</v>
      </c>
      <c r="C652" s="369"/>
      <c r="D652" s="369">
        <v>1E-3</v>
      </c>
      <c r="E652" s="372"/>
      <c r="F652" s="372"/>
    </row>
    <row r="653" spans="1:6" x14ac:dyDescent="0.2">
      <c r="A653" s="371" t="s">
        <v>696</v>
      </c>
      <c r="B653" s="369">
        <v>0.31</v>
      </c>
      <c r="C653" s="369"/>
      <c r="D653" s="369">
        <v>0.31</v>
      </c>
      <c r="E653" s="372"/>
      <c r="F653" s="372"/>
    </row>
    <row r="654" spans="1:6" x14ac:dyDescent="0.2">
      <c r="A654" s="371" t="s">
        <v>697</v>
      </c>
      <c r="B654" s="369">
        <v>5.3999999999999999E-2</v>
      </c>
      <c r="C654" s="369"/>
      <c r="D654" s="369">
        <v>5.3999999999999999E-2</v>
      </c>
      <c r="E654" s="372"/>
      <c r="F654" s="372"/>
    </row>
    <row r="655" spans="1:6" x14ac:dyDescent="0.2">
      <c r="A655" s="371" t="s">
        <v>698</v>
      </c>
      <c r="B655" s="369">
        <v>1E-3</v>
      </c>
      <c r="C655" s="369"/>
      <c r="D655" s="369">
        <v>1E-3</v>
      </c>
      <c r="E655" s="372"/>
      <c r="F655" s="372"/>
    </row>
    <row r="656" spans="1:6" x14ac:dyDescent="0.2">
      <c r="A656" s="371" t="s">
        <v>699</v>
      </c>
      <c r="B656" s="369" t="s">
        <v>1205</v>
      </c>
      <c r="C656" s="369"/>
      <c r="D656" s="369" t="s">
        <v>1205</v>
      </c>
      <c r="E656" s="372"/>
      <c r="F656" s="372">
        <v>0</v>
      </c>
    </row>
    <row r="657" spans="1:6" x14ac:dyDescent="0.2">
      <c r="A657" s="371" t="s">
        <v>995</v>
      </c>
      <c r="B657" s="385">
        <v>6.9300000000000004E-4</v>
      </c>
      <c r="C657" s="385"/>
      <c r="D657" s="384">
        <v>3.0000000000000001E-3</v>
      </c>
      <c r="E657" s="385"/>
      <c r="F657" s="385">
        <v>6.9300000000000004E-4</v>
      </c>
    </row>
    <row r="658" spans="1:6" x14ac:dyDescent="0.2">
      <c r="A658" s="371" t="s">
        <v>1299</v>
      </c>
      <c r="B658" s="369">
        <v>1.6E-2</v>
      </c>
      <c r="C658" s="369"/>
      <c r="D658" s="369">
        <v>1.6E-2</v>
      </c>
      <c r="E658" s="372"/>
      <c r="F658" s="372"/>
    </row>
    <row r="659" spans="1:6" x14ac:dyDescent="0.2">
      <c r="A659" s="371" t="s">
        <v>703</v>
      </c>
      <c r="B659" s="369">
        <v>2.5000000000000001E-2</v>
      </c>
      <c r="C659" s="369"/>
      <c r="D659" s="369">
        <v>2.5000000000000001E-2</v>
      </c>
      <c r="E659" s="372"/>
      <c r="F659" s="372"/>
    </row>
    <row r="660" spans="1:6" x14ac:dyDescent="0.2">
      <c r="A660" s="371" t="s">
        <v>705</v>
      </c>
      <c r="B660" s="369">
        <v>4.1000000000000002E-2</v>
      </c>
      <c r="C660" s="369"/>
      <c r="D660" s="369">
        <v>4.1000000000000002E-2</v>
      </c>
      <c r="E660" s="372"/>
      <c r="F660" s="372"/>
    </row>
    <row r="661" spans="1:6" x14ac:dyDescent="0.2">
      <c r="A661" s="380" t="s">
        <v>706</v>
      </c>
      <c r="B661" s="369">
        <v>0.371</v>
      </c>
      <c r="C661" s="369"/>
      <c r="D661" s="369">
        <v>0.371</v>
      </c>
      <c r="E661" s="372"/>
      <c r="F661" s="372"/>
    </row>
    <row r="662" spans="1:6" x14ac:dyDescent="0.2">
      <c r="A662" s="371" t="s">
        <v>707</v>
      </c>
      <c r="B662" s="369">
        <v>0.20499999999999999</v>
      </c>
      <c r="C662" s="369"/>
      <c r="D662" s="369">
        <v>0.20499999999999999</v>
      </c>
      <c r="E662" s="372"/>
      <c r="F662" s="372"/>
    </row>
    <row r="663" spans="1:6" x14ac:dyDescent="0.2">
      <c r="A663" s="371" t="s">
        <v>708</v>
      </c>
      <c r="B663" s="369">
        <v>0.36699999999999999</v>
      </c>
      <c r="C663" s="369"/>
      <c r="D663" s="369">
        <v>0.36699999999999999</v>
      </c>
      <c r="E663" s="372"/>
      <c r="F663" s="372"/>
    </row>
    <row r="664" spans="1:6" x14ac:dyDescent="0.2">
      <c r="A664" s="371" t="s">
        <v>709</v>
      </c>
      <c r="B664" s="369">
        <v>0.31</v>
      </c>
      <c r="C664" s="369"/>
      <c r="D664" s="369">
        <v>0.31</v>
      </c>
      <c r="E664" s="372"/>
      <c r="F664" s="372"/>
    </row>
    <row r="665" spans="1:6" x14ac:dyDescent="0.2">
      <c r="A665" s="371" t="s">
        <v>710</v>
      </c>
      <c r="B665" s="369">
        <v>0.23899999999999999</v>
      </c>
      <c r="C665" s="369"/>
      <c r="D665" s="369">
        <v>0.23899999999999999</v>
      </c>
      <c r="E665" s="372"/>
      <c r="F665" s="372"/>
    </row>
    <row r="666" spans="1:6" x14ac:dyDescent="0.2">
      <c r="A666" s="371" t="s">
        <v>711</v>
      </c>
      <c r="B666" s="369">
        <v>0.48699999999999999</v>
      </c>
      <c r="C666" s="369"/>
      <c r="D666" s="369">
        <v>0.48699999999999999</v>
      </c>
      <c r="E666" s="372"/>
      <c r="F666" s="372"/>
    </row>
    <row r="667" spans="1:6" x14ac:dyDescent="0.2">
      <c r="A667" s="212" t="s">
        <v>712</v>
      </c>
      <c r="B667" s="213">
        <v>0.23699999999999999</v>
      </c>
      <c r="C667" s="213"/>
      <c r="D667" s="369">
        <v>0.23300000000000001</v>
      </c>
      <c r="E667" s="372"/>
      <c r="F667" s="372">
        <v>0.23699999999999999</v>
      </c>
    </row>
    <row r="668" spans="1:6" x14ac:dyDescent="0.2">
      <c r="A668" s="371" t="s">
        <v>1300</v>
      </c>
      <c r="B668" s="383"/>
      <c r="C668" s="383"/>
      <c r="D668" s="383"/>
      <c r="E668" s="372"/>
      <c r="F668" s="372"/>
    </row>
    <row r="669" spans="1:6" x14ac:dyDescent="0.2">
      <c r="A669" s="371" t="s">
        <v>713</v>
      </c>
      <c r="B669" s="369" t="s">
        <v>1205</v>
      </c>
      <c r="C669" s="369"/>
      <c r="D669" s="369" t="s">
        <v>1205</v>
      </c>
      <c r="E669" s="372"/>
      <c r="F669" s="372"/>
    </row>
    <row r="670" spans="1:6" x14ac:dyDescent="0.2">
      <c r="A670" s="371" t="s">
        <v>1301</v>
      </c>
      <c r="B670" s="369">
        <v>4.2000000000000003E-2</v>
      </c>
      <c r="C670" s="369"/>
      <c r="D670" s="369">
        <v>4.2000000000000003E-2</v>
      </c>
      <c r="E670" s="372"/>
      <c r="F670" s="372"/>
    </row>
    <row r="671" spans="1:6" ht="22.5" x14ac:dyDescent="0.2">
      <c r="A671" s="386" t="s">
        <v>1302</v>
      </c>
      <c r="B671" s="213">
        <v>0.1729</v>
      </c>
      <c r="C671" s="213"/>
      <c r="D671" s="369">
        <v>0.18</v>
      </c>
      <c r="E671" s="372">
        <v>0.1729</v>
      </c>
      <c r="F671" s="372">
        <v>0.17299999999999999</v>
      </c>
    </row>
    <row r="672" spans="1:6" ht="22.5" x14ac:dyDescent="0.2">
      <c r="A672" s="386" t="s">
        <v>1303</v>
      </c>
      <c r="B672" s="213">
        <v>2.8199999999999999E-2</v>
      </c>
      <c r="C672" s="213"/>
      <c r="D672" s="369">
        <v>2.7E-2</v>
      </c>
      <c r="E672" s="372">
        <v>2.8199999999999999E-2</v>
      </c>
      <c r="F672" s="372">
        <v>2.8199999999999999E-2</v>
      </c>
    </row>
    <row r="673" spans="1:6" x14ac:dyDescent="0.2">
      <c r="A673" s="371" t="s">
        <v>718</v>
      </c>
      <c r="B673" s="369">
        <v>0.23899999999999999</v>
      </c>
      <c r="C673" s="369"/>
      <c r="D673" s="369">
        <v>0.23899999999999999</v>
      </c>
      <c r="E673" s="372"/>
      <c r="F673" s="372"/>
    </row>
    <row r="674" spans="1:6" x14ac:dyDescent="0.2">
      <c r="A674" s="371" t="s">
        <v>719</v>
      </c>
      <c r="B674" s="369">
        <v>0.245</v>
      </c>
      <c r="C674" s="369"/>
      <c r="D674" s="369">
        <v>0.245</v>
      </c>
      <c r="E674" s="372"/>
      <c r="F674" s="372"/>
    </row>
    <row r="675" spans="1:6" x14ac:dyDescent="0.2">
      <c r="A675" s="371" t="s">
        <v>720</v>
      </c>
      <c r="B675" s="369">
        <v>0.23300000000000001</v>
      </c>
      <c r="C675" s="369"/>
      <c r="D675" s="369">
        <v>0.23300000000000001</v>
      </c>
      <c r="E675" s="372"/>
      <c r="F675" s="372"/>
    </row>
    <row r="676" spans="1:6" x14ac:dyDescent="0.2">
      <c r="A676" s="371" t="s">
        <v>721</v>
      </c>
      <c r="B676" s="383"/>
      <c r="C676" s="383"/>
      <c r="D676" s="383"/>
      <c r="E676" s="372"/>
      <c r="F676" s="372"/>
    </row>
    <row r="677" spans="1:6" x14ac:dyDescent="0.2">
      <c r="A677" s="371" t="s">
        <v>722</v>
      </c>
      <c r="B677" s="369">
        <v>0.20100000000000001</v>
      </c>
      <c r="C677" s="369"/>
      <c r="D677" s="369">
        <v>0.20100000000000001</v>
      </c>
      <c r="E677" s="372"/>
      <c r="F677" s="372"/>
    </row>
    <row r="678" spans="1:6" x14ac:dyDescent="0.2">
      <c r="A678" s="371" t="s">
        <v>723</v>
      </c>
      <c r="B678" s="383"/>
      <c r="C678" s="383"/>
      <c r="D678" s="383"/>
      <c r="E678" s="372"/>
      <c r="F678" s="372"/>
    </row>
    <row r="679" spans="1:6" x14ac:dyDescent="0.2">
      <c r="A679" s="371" t="s">
        <v>724</v>
      </c>
      <c r="B679" s="383"/>
      <c r="C679" s="383"/>
      <c r="D679" s="383"/>
      <c r="E679" s="372"/>
      <c r="F679" s="372"/>
    </row>
    <row r="680" spans="1:6" x14ac:dyDescent="0.2">
      <c r="A680" s="371" t="s">
        <v>725</v>
      </c>
      <c r="B680" s="369" t="s">
        <v>1205</v>
      </c>
      <c r="C680" s="369"/>
      <c r="D680" s="369" t="s">
        <v>1205</v>
      </c>
      <c r="E680" s="372"/>
      <c r="F680" s="372">
        <v>1.5400000000000001E-6</v>
      </c>
    </row>
    <row r="681" spans="1:6" x14ac:dyDescent="0.2">
      <c r="A681" s="371" t="s">
        <v>726</v>
      </c>
      <c r="B681" s="369">
        <v>0.19800000000000001</v>
      </c>
      <c r="C681" s="369"/>
      <c r="D681" s="369">
        <v>0.19800000000000001</v>
      </c>
      <c r="E681" s="372"/>
      <c r="F681" s="372"/>
    </row>
    <row r="682" spans="1:6" x14ac:dyDescent="0.2">
      <c r="A682" s="212" t="s">
        <v>886</v>
      </c>
      <c r="B682" s="213">
        <v>7.7000000000000002E-3</v>
      </c>
      <c r="C682" s="213"/>
      <c r="D682" s="369">
        <v>8.0000000000000002E-3</v>
      </c>
      <c r="E682" s="372">
        <v>7.7000000000000002E-3</v>
      </c>
      <c r="F682" s="372">
        <v>7.7000000000000002E-3</v>
      </c>
    </row>
    <row r="683" spans="1:6" x14ac:dyDescent="0.2">
      <c r="A683" s="212" t="s">
        <v>891</v>
      </c>
      <c r="B683" s="213">
        <v>1.0399999999999999E-4</v>
      </c>
      <c r="C683" s="213"/>
      <c r="D683" s="369" t="s">
        <v>1205</v>
      </c>
      <c r="E683" s="372"/>
      <c r="F683" s="372">
        <v>1.0399999999999999E-4</v>
      </c>
    </row>
    <row r="684" spans="1:6" x14ac:dyDescent="0.2">
      <c r="A684" s="212" t="s">
        <v>892</v>
      </c>
      <c r="B684" s="213">
        <v>6.4800000000000003E-5</v>
      </c>
      <c r="C684" s="213"/>
      <c r="D684" s="369" t="s">
        <v>1205</v>
      </c>
      <c r="E684" s="372"/>
      <c r="F684" s="372">
        <v>6.4800000000000003E-5</v>
      </c>
    </row>
    <row r="685" spans="1:6" x14ac:dyDescent="0.2">
      <c r="A685" s="212" t="s">
        <v>731</v>
      </c>
      <c r="B685" s="213">
        <v>0.25</v>
      </c>
      <c r="C685" s="213"/>
      <c r="D685" s="369"/>
      <c r="E685" s="372"/>
      <c r="F685" s="372">
        <v>0.25</v>
      </c>
    </row>
    <row r="686" spans="1:6" x14ac:dyDescent="0.2">
      <c r="A686" s="371" t="s">
        <v>728</v>
      </c>
      <c r="B686" s="369">
        <v>1E-3</v>
      </c>
      <c r="C686" s="369"/>
      <c r="D686" s="369">
        <v>1E-3</v>
      </c>
      <c r="E686" s="372"/>
      <c r="F686" s="372"/>
    </row>
    <row r="687" spans="1:6" x14ac:dyDescent="0.2">
      <c r="A687" s="380" t="s">
        <v>729</v>
      </c>
      <c r="B687" s="369">
        <v>1.7000000000000001E-2</v>
      </c>
      <c r="C687" s="369"/>
      <c r="D687" s="369">
        <v>1.7000000000000001E-2</v>
      </c>
      <c r="E687" s="372"/>
      <c r="F687" s="372"/>
    </row>
    <row r="688" spans="1:6" x14ac:dyDescent="0.2">
      <c r="A688" s="371" t="s">
        <v>1304</v>
      </c>
      <c r="B688" s="369">
        <v>2.4E-2</v>
      </c>
      <c r="C688" s="369"/>
      <c r="D688" s="369">
        <v>2.4E-2</v>
      </c>
      <c r="E688" s="372"/>
      <c r="F688" s="372"/>
    </row>
    <row r="689" spans="1:6" x14ac:dyDescent="0.2">
      <c r="A689" s="371" t="s">
        <v>733</v>
      </c>
      <c r="B689" s="369">
        <v>2E-3</v>
      </c>
      <c r="C689" s="369"/>
      <c r="D689" s="369">
        <v>2E-3</v>
      </c>
      <c r="E689" s="372"/>
      <c r="F689" s="372"/>
    </row>
    <row r="690" spans="1:6" x14ac:dyDescent="0.2">
      <c r="A690" s="212" t="s">
        <v>734</v>
      </c>
      <c r="B690" s="213">
        <v>0.221</v>
      </c>
      <c r="C690" s="213"/>
      <c r="D690" s="369"/>
      <c r="E690" s="372">
        <v>0.221</v>
      </c>
      <c r="F690" s="372">
        <v>0.221</v>
      </c>
    </row>
    <row r="691" spans="1:6" x14ac:dyDescent="0.2">
      <c r="A691" s="371" t="s">
        <v>735</v>
      </c>
      <c r="B691" s="369">
        <v>7.0000000000000001E-3</v>
      </c>
      <c r="C691" s="369"/>
      <c r="D691" s="369">
        <v>7.0000000000000001E-3</v>
      </c>
      <c r="E691" s="372"/>
      <c r="F691" s="372"/>
    </row>
    <row r="692" spans="1:6" x14ac:dyDescent="0.2">
      <c r="A692" s="371" t="s">
        <v>996</v>
      </c>
      <c r="B692" s="372">
        <v>1.2600000000000001E-3</v>
      </c>
      <c r="C692" s="372"/>
      <c r="D692" s="369">
        <v>1E-3</v>
      </c>
      <c r="E692" s="372"/>
      <c r="F692" s="372">
        <v>1.2600000000000001E-3</v>
      </c>
    </row>
    <row r="693" spans="1:6" x14ac:dyDescent="0.2">
      <c r="A693" s="216" t="s">
        <v>736</v>
      </c>
      <c r="B693" s="218">
        <v>0.29799999999999999</v>
      </c>
      <c r="C693" s="218"/>
      <c r="D693" s="384">
        <v>0.28299999999999997</v>
      </c>
      <c r="E693" s="385"/>
      <c r="F693" s="385">
        <v>0.29799999999999999</v>
      </c>
    </row>
    <row r="694" spans="1:6" x14ac:dyDescent="0.2">
      <c r="A694" s="371" t="s">
        <v>738</v>
      </c>
      <c r="B694" s="369">
        <v>3.7999999999999999E-2</v>
      </c>
      <c r="C694" s="369"/>
      <c r="D694" s="369">
        <v>3.7999999999999999E-2</v>
      </c>
      <c r="E694" s="372"/>
      <c r="F694" s="372"/>
    </row>
    <row r="695" spans="1:6" x14ac:dyDescent="0.2">
      <c r="A695" s="371" t="s">
        <v>997</v>
      </c>
      <c r="B695" s="369" t="s">
        <v>1205</v>
      </c>
      <c r="C695" s="369"/>
      <c r="D695" s="369" t="s">
        <v>1205</v>
      </c>
      <c r="E695" s="372"/>
      <c r="F695" s="372"/>
    </row>
    <row r="696" spans="1:6" x14ac:dyDescent="0.2">
      <c r="A696" s="371" t="s">
        <v>740</v>
      </c>
      <c r="B696" s="369">
        <v>3.7999999999999999E-2</v>
      </c>
      <c r="C696" s="369"/>
      <c r="D696" s="369">
        <v>3.7999999999999999E-2</v>
      </c>
      <c r="E696" s="372"/>
      <c r="F696" s="372"/>
    </row>
    <row r="697" spans="1:6" x14ac:dyDescent="0.2">
      <c r="A697" s="371" t="s">
        <v>1305</v>
      </c>
      <c r="B697" s="369">
        <v>5.0000000000000001E-3</v>
      </c>
      <c r="C697" s="369"/>
      <c r="D697" s="369">
        <v>5.0000000000000001E-3</v>
      </c>
      <c r="E697" s="372"/>
      <c r="F697" s="372"/>
    </row>
    <row r="698" spans="1:6" x14ac:dyDescent="0.2">
      <c r="A698" s="371" t="s">
        <v>742</v>
      </c>
      <c r="B698" s="369">
        <v>2.4E-2</v>
      </c>
      <c r="C698" s="369"/>
      <c r="D698" s="369">
        <v>2.4E-2</v>
      </c>
      <c r="E698" s="372"/>
      <c r="F698" s="372"/>
    </row>
    <row r="699" spans="1:6" x14ac:dyDescent="0.2">
      <c r="A699" s="371" t="s">
        <v>1306</v>
      </c>
      <c r="B699" s="369" t="s">
        <v>1205</v>
      </c>
      <c r="C699" s="369"/>
      <c r="D699" s="369" t="s">
        <v>1205</v>
      </c>
      <c r="E699" s="372"/>
      <c r="F699" s="372"/>
    </row>
    <row r="700" spans="1:6" x14ac:dyDescent="0.2">
      <c r="A700" s="371" t="s">
        <v>745</v>
      </c>
      <c r="B700" s="369">
        <v>0.14499999999999999</v>
      </c>
      <c r="C700" s="369"/>
      <c r="D700" s="369">
        <v>0.14499999999999999</v>
      </c>
      <c r="E700" s="372"/>
      <c r="F700" s="372"/>
    </row>
    <row r="701" spans="1:6" x14ac:dyDescent="0.2">
      <c r="A701" s="371" t="s">
        <v>746</v>
      </c>
      <c r="B701" s="369">
        <v>2E-3</v>
      </c>
      <c r="C701" s="369"/>
      <c r="D701" s="369">
        <v>2E-3</v>
      </c>
      <c r="E701" s="372"/>
      <c r="F701" s="372"/>
    </row>
    <row r="702" spans="1:6" x14ac:dyDescent="0.2">
      <c r="A702" s="371" t="s">
        <v>748</v>
      </c>
      <c r="B702" s="369">
        <v>2.3E-2</v>
      </c>
      <c r="C702" s="369"/>
      <c r="D702" s="369">
        <v>2.3E-2</v>
      </c>
      <c r="E702" s="372"/>
      <c r="F702" s="372"/>
    </row>
    <row r="703" spans="1:6" x14ac:dyDescent="0.2">
      <c r="A703" s="371" t="s">
        <v>998</v>
      </c>
      <c r="B703" s="385">
        <v>3.5399999999999999E-4</v>
      </c>
      <c r="C703" s="385"/>
      <c r="D703" s="384">
        <v>2E-3</v>
      </c>
      <c r="E703" s="385"/>
      <c r="F703" s="385">
        <v>3.5399999999999999E-4</v>
      </c>
    </row>
    <row r="704" spans="1:6" x14ac:dyDescent="0.2">
      <c r="A704" s="212" t="s">
        <v>749</v>
      </c>
      <c r="B704" s="213">
        <v>0.193</v>
      </c>
      <c r="C704" s="213"/>
      <c r="D704" s="369"/>
      <c r="E704" s="372"/>
      <c r="F704" s="372">
        <v>0.193</v>
      </c>
    </row>
    <row r="705" spans="1:6" x14ac:dyDescent="0.2">
      <c r="A705" s="371" t="s">
        <v>1307</v>
      </c>
      <c r="B705" s="369">
        <v>2.7E-2</v>
      </c>
      <c r="C705" s="369"/>
      <c r="D705" s="369">
        <v>2.7E-2</v>
      </c>
      <c r="E705" s="372"/>
      <c r="F705" s="372"/>
    </row>
    <row r="706" spans="1:6" x14ac:dyDescent="0.2">
      <c r="A706" s="371" t="s">
        <v>751</v>
      </c>
      <c r="B706" s="369">
        <v>1E-3</v>
      </c>
      <c r="C706" s="369"/>
      <c r="D706" s="369">
        <v>1E-3</v>
      </c>
      <c r="E706" s="372"/>
      <c r="F706" s="372"/>
    </row>
    <row r="707" spans="1:6" x14ac:dyDescent="0.2">
      <c r="A707" s="371" t="s">
        <v>752</v>
      </c>
      <c r="B707" s="369">
        <v>1.9E-2</v>
      </c>
      <c r="C707" s="369"/>
      <c r="D707" s="369">
        <v>1.9E-2</v>
      </c>
      <c r="E707" s="372"/>
      <c r="F707" s="372"/>
    </row>
    <row r="708" spans="1:6" x14ac:dyDescent="0.2">
      <c r="A708" s="371" t="s">
        <v>753</v>
      </c>
      <c r="B708" s="369">
        <v>1E-3</v>
      </c>
      <c r="C708" s="369"/>
      <c r="D708" s="369">
        <v>1E-3</v>
      </c>
      <c r="E708" s="372"/>
      <c r="F708" s="372"/>
    </row>
    <row r="709" spans="1:6" x14ac:dyDescent="0.2">
      <c r="A709" s="371" t="s">
        <v>1308</v>
      </c>
      <c r="B709" s="369">
        <v>8.0000000000000002E-3</v>
      </c>
      <c r="C709" s="369"/>
      <c r="D709" s="369">
        <v>8.0000000000000002E-3</v>
      </c>
      <c r="E709" s="372"/>
      <c r="F709" s="372"/>
    </row>
    <row r="710" spans="1:6" ht="22.5" x14ac:dyDescent="0.2">
      <c r="A710" s="386" t="s">
        <v>1309</v>
      </c>
      <c r="B710" s="369">
        <v>0.35499999999999998</v>
      </c>
      <c r="C710" s="369"/>
      <c r="D710" s="369">
        <v>0.35499999999999998</v>
      </c>
      <c r="E710" s="372"/>
      <c r="F710" s="372"/>
    </row>
    <row r="711" spans="1:6" x14ac:dyDescent="0.2">
      <c r="A711" s="371" t="s">
        <v>756</v>
      </c>
      <c r="B711" s="369">
        <v>7.0000000000000001E-3</v>
      </c>
      <c r="C711" s="369"/>
      <c r="D711" s="369">
        <v>7.0000000000000001E-3</v>
      </c>
      <c r="E711" s="372"/>
      <c r="F711" s="372"/>
    </row>
    <row r="712" spans="1:6" x14ac:dyDescent="0.2">
      <c r="A712" s="380" t="s">
        <v>757</v>
      </c>
      <c r="B712" s="369">
        <v>0.16800000000000001</v>
      </c>
      <c r="C712" s="369"/>
      <c r="D712" s="369">
        <v>0.16800000000000001</v>
      </c>
      <c r="E712" s="372"/>
      <c r="F712" s="372"/>
    </row>
    <row r="713" spans="1:6" x14ac:dyDescent="0.2">
      <c r="A713" s="371" t="s">
        <v>758</v>
      </c>
      <c r="B713" s="369">
        <v>0.108</v>
      </c>
      <c r="C713" s="369"/>
      <c r="D713" s="369">
        <v>0.108</v>
      </c>
      <c r="E713" s="372"/>
      <c r="F713" s="372"/>
    </row>
    <row r="714" spans="1:6" x14ac:dyDescent="0.2">
      <c r="A714" s="371" t="s">
        <v>759</v>
      </c>
      <c r="B714" s="369">
        <v>0.02</v>
      </c>
      <c r="C714" s="369"/>
      <c r="D714" s="369">
        <v>0.02</v>
      </c>
      <c r="E714" s="372"/>
      <c r="F714" s="372"/>
    </row>
    <row r="715" spans="1:6" x14ac:dyDescent="0.2">
      <c r="A715" s="371" t="s">
        <v>760</v>
      </c>
      <c r="B715" s="369">
        <v>0.151</v>
      </c>
      <c r="C715" s="369"/>
      <c r="D715" s="369">
        <v>0.151</v>
      </c>
      <c r="E715" s="372"/>
      <c r="F715" s="372"/>
    </row>
    <row r="716" spans="1:6" x14ac:dyDescent="0.2">
      <c r="A716" s="371" t="s">
        <v>1310</v>
      </c>
      <c r="B716" s="369">
        <v>4.1000000000000002E-2</v>
      </c>
      <c r="C716" s="369"/>
      <c r="D716" s="369">
        <v>4.1000000000000002E-2</v>
      </c>
      <c r="E716" s="372"/>
      <c r="F716" s="372"/>
    </row>
    <row r="717" spans="1:6" x14ac:dyDescent="0.2">
      <c r="A717" s="371" t="s">
        <v>762</v>
      </c>
      <c r="B717" s="369">
        <v>0.28100000000000003</v>
      </c>
      <c r="C717" s="369"/>
      <c r="D717" s="369">
        <v>0.28100000000000003</v>
      </c>
      <c r="E717" s="372"/>
      <c r="F717" s="372"/>
    </row>
    <row r="718" spans="1:6" x14ac:dyDescent="0.2">
      <c r="A718" s="371" t="s">
        <v>1311</v>
      </c>
      <c r="B718" s="369">
        <v>3.0000000000000001E-3</v>
      </c>
      <c r="C718" s="369"/>
      <c r="D718" s="369">
        <v>3.0000000000000001E-3</v>
      </c>
      <c r="E718" s="372"/>
      <c r="F718" s="372"/>
    </row>
    <row r="719" spans="1:6" x14ac:dyDescent="0.2">
      <c r="A719" s="371" t="s">
        <v>764</v>
      </c>
      <c r="B719" s="369">
        <v>3.2000000000000001E-2</v>
      </c>
      <c r="C719" s="369"/>
      <c r="D719" s="369">
        <v>3.2000000000000001E-2</v>
      </c>
      <c r="E719" s="372"/>
      <c r="F719" s="372"/>
    </row>
    <row r="720" spans="1:6" x14ac:dyDescent="0.2">
      <c r="A720" s="371" t="s">
        <v>765</v>
      </c>
      <c r="B720" s="369">
        <v>2E-3</v>
      </c>
      <c r="C720" s="369"/>
      <c r="D720" s="369">
        <v>2E-3</v>
      </c>
      <c r="E720" s="372"/>
      <c r="F720" s="372"/>
    </row>
    <row r="721" spans="1:6" x14ac:dyDescent="0.2">
      <c r="A721" s="371" t="s">
        <v>767</v>
      </c>
      <c r="B721" s="369">
        <v>1E-3</v>
      </c>
      <c r="C721" s="369"/>
      <c r="D721" s="369">
        <v>1E-3</v>
      </c>
      <c r="E721" s="372"/>
      <c r="F721" s="372"/>
    </row>
    <row r="722" spans="1:6" x14ac:dyDescent="0.2">
      <c r="A722" s="371" t="s">
        <v>768</v>
      </c>
      <c r="B722" s="369">
        <v>2E-3</v>
      </c>
      <c r="C722" s="369"/>
      <c r="D722" s="369">
        <v>2E-3</v>
      </c>
      <c r="E722" s="372"/>
      <c r="F722" s="372"/>
    </row>
    <row r="723" spans="1:6" x14ac:dyDescent="0.2">
      <c r="A723" s="371" t="s">
        <v>999</v>
      </c>
      <c r="B723" s="369">
        <v>2.8000000000000001E-2</v>
      </c>
      <c r="C723" s="369"/>
      <c r="D723" s="369">
        <v>2.8000000000000001E-2</v>
      </c>
      <c r="E723" s="372"/>
      <c r="F723" s="372"/>
    </row>
    <row r="724" spans="1:6" x14ac:dyDescent="0.2">
      <c r="A724" s="371" t="s">
        <v>770</v>
      </c>
      <c r="B724" s="369">
        <v>2E-3</v>
      </c>
      <c r="C724" s="369"/>
      <c r="D724" s="369">
        <v>2E-3</v>
      </c>
      <c r="E724" s="372"/>
      <c r="F724" s="372"/>
    </row>
    <row r="725" spans="1:6" x14ac:dyDescent="0.2">
      <c r="A725" s="371" t="s">
        <v>771</v>
      </c>
      <c r="B725" s="369">
        <v>3.6999999999999998E-2</v>
      </c>
      <c r="C725" s="369"/>
      <c r="D725" s="369">
        <v>3.6999999999999998E-2</v>
      </c>
      <c r="E725" s="372"/>
      <c r="F725" s="372"/>
    </row>
    <row r="726" spans="1:6" x14ac:dyDescent="0.2">
      <c r="A726" s="371" t="s">
        <v>1000</v>
      </c>
      <c r="B726" s="385">
        <v>9.7899999999999994E-5</v>
      </c>
      <c r="C726" s="385"/>
      <c r="D726" s="384">
        <v>2E-3</v>
      </c>
      <c r="E726" s="385"/>
      <c r="F726" s="385">
        <v>9.7899999999999994E-5</v>
      </c>
    </row>
    <row r="727" spans="1:6" x14ac:dyDescent="0.2">
      <c r="A727" s="371" t="s">
        <v>774</v>
      </c>
      <c r="B727" s="369">
        <v>1.2E-2</v>
      </c>
      <c r="C727" s="369"/>
      <c r="D727" s="369">
        <v>1.2E-2</v>
      </c>
      <c r="E727" s="372"/>
      <c r="F727" s="372"/>
    </row>
    <row r="728" spans="1:6" x14ac:dyDescent="0.2">
      <c r="A728" s="371" t="s">
        <v>775</v>
      </c>
      <c r="B728" s="369">
        <v>8.9999999999999993E-3</v>
      </c>
      <c r="C728" s="369"/>
      <c r="D728" s="369">
        <v>8.9999999999999993E-3</v>
      </c>
      <c r="E728" s="372"/>
      <c r="F728" s="372"/>
    </row>
    <row r="729" spans="1:6" x14ac:dyDescent="0.2">
      <c r="A729" s="371" t="s">
        <v>1312</v>
      </c>
      <c r="B729" s="369">
        <v>0.29599999999999999</v>
      </c>
      <c r="C729" s="369"/>
      <c r="D729" s="369">
        <v>0.29599999999999999</v>
      </c>
      <c r="E729" s="372"/>
      <c r="F729" s="372"/>
    </row>
    <row r="730" spans="1:6" x14ac:dyDescent="0.2">
      <c r="A730" s="371" t="s">
        <v>777</v>
      </c>
      <c r="B730" s="369">
        <v>0.19900000000000001</v>
      </c>
      <c r="C730" s="369"/>
      <c r="D730" s="369">
        <v>0.19900000000000001</v>
      </c>
      <c r="E730" s="372"/>
      <c r="F730" s="372"/>
    </row>
    <row r="731" spans="1:6" x14ac:dyDescent="0.2">
      <c r="A731" s="371" t="s">
        <v>778</v>
      </c>
      <c r="B731" s="369">
        <v>2.1999999999999999E-2</v>
      </c>
      <c r="C731" s="369"/>
      <c r="D731" s="369">
        <v>2.1999999999999999E-2</v>
      </c>
      <c r="E731" s="372"/>
      <c r="F731" s="372"/>
    </row>
    <row r="732" spans="1:6" x14ac:dyDescent="0.2">
      <c r="A732" s="371" t="s">
        <v>779</v>
      </c>
      <c r="B732" s="369">
        <v>0.219</v>
      </c>
      <c r="C732" s="369"/>
      <c r="D732" s="369">
        <v>0.219</v>
      </c>
      <c r="E732" s="372"/>
      <c r="F732" s="372"/>
    </row>
    <row r="733" spans="1:6" x14ac:dyDescent="0.2">
      <c r="A733" s="371" t="s">
        <v>780</v>
      </c>
      <c r="B733" s="369">
        <v>8.0000000000000002E-3</v>
      </c>
      <c r="C733" s="369"/>
      <c r="D733" s="369">
        <v>8.0000000000000002E-3</v>
      </c>
      <c r="E733" s="372"/>
      <c r="F733" s="372"/>
    </row>
    <row r="734" spans="1:6" x14ac:dyDescent="0.2">
      <c r="A734" s="371" t="s">
        <v>1313</v>
      </c>
      <c r="B734" s="369">
        <v>4.5999999999999999E-2</v>
      </c>
      <c r="C734" s="369"/>
      <c r="D734" s="369">
        <v>4.5999999999999999E-2</v>
      </c>
      <c r="E734" s="372"/>
      <c r="F734" s="372"/>
    </row>
    <row r="735" spans="1:6" x14ac:dyDescent="0.2">
      <c r="A735" s="371" t="s">
        <v>1314</v>
      </c>
      <c r="B735" s="369">
        <v>1.2999999999999999E-2</v>
      </c>
      <c r="C735" s="369"/>
      <c r="D735" s="369">
        <v>1.2999999999999999E-2</v>
      </c>
      <c r="E735" s="372"/>
      <c r="F735" s="372"/>
    </row>
    <row r="736" spans="1:6" x14ac:dyDescent="0.2">
      <c r="A736" s="371" t="s">
        <v>1001</v>
      </c>
      <c r="B736" s="369">
        <v>1.7999999999999999E-2</v>
      </c>
      <c r="C736" s="369"/>
      <c r="D736" s="369">
        <v>1.7999999999999999E-2</v>
      </c>
      <c r="E736" s="372"/>
      <c r="F736" s="372"/>
    </row>
    <row r="737" spans="1:6" x14ac:dyDescent="0.2">
      <c r="A737" s="371" t="s">
        <v>784</v>
      </c>
      <c r="B737" s="369">
        <v>8.8999999999999996E-2</v>
      </c>
      <c r="C737" s="369"/>
      <c r="D737" s="369">
        <v>8.8999999999999996E-2</v>
      </c>
      <c r="E737" s="372"/>
      <c r="F737" s="372"/>
    </row>
    <row r="738" spans="1:6" x14ac:dyDescent="0.2">
      <c r="A738" s="371" t="s">
        <v>1084</v>
      </c>
      <c r="B738" s="369">
        <v>3.9E-2</v>
      </c>
      <c r="C738" s="369"/>
      <c r="D738" s="369">
        <v>3.9E-2</v>
      </c>
      <c r="E738" s="372"/>
      <c r="F738" s="372"/>
    </row>
    <row r="739" spans="1:6" x14ac:dyDescent="0.2">
      <c r="A739" s="380" t="s">
        <v>786</v>
      </c>
      <c r="B739" s="369">
        <v>0.22500000000000001</v>
      </c>
      <c r="C739" s="369"/>
      <c r="D739" s="369">
        <v>0.22500000000000001</v>
      </c>
      <c r="E739" s="372"/>
      <c r="F739" s="372"/>
    </row>
    <row r="740" spans="1:6" x14ac:dyDescent="0.2">
      <c r="A740" s="371" t="s">
        <v>1315</v>
      </c>
      <c r="B740" s="369">
        <v>0.06</v>
      </c>
      <c r="C740" s="369"/>
      <c r="D740" s="369">
        <v>0.06</v>
      </c>
      <c r="E740" s="372"/>
      <c r="F740" s="372"/>
    </row>
    <row r="741" spans="1:6" x14ac:dyDescent="0.2">
      <c r="A741" s="371" t="s">
        <v>787</v>
      </c>
      <c r="B741" s="369">
        <v>1.7999999999999999E-2</v>
      </c>
      <c r="C741" s="369"/>
      <c r="D741" s="369">
        <v>1.7999999999999999E-2</v>
      </c>
      <c r="E741" s="372"/>
      <c r="F741" s="372"/>
    </row>
    <row r="742" spans="1:6" x14ac:dyDescent="0.2">
      <c r="A742" s="371" t="s">
        <v>788</v>
      </c>
      <c r="B742" s="369">
        <v>2.5999999999999999E-2</v>
      </c>
      <c r="C742" s="369"/>
      <c r="D742" s="369">
        <v>2.5999999999999999E-2</v>
      </c>
      <c r="E742" s="372"/>
      <c r="F742" s="372"/>
    </row>
    <row r="743" spans="1:6" x14ac:dyDescent="0.2">
      <c r="A743" s="371" t="s">
        <v>789</v>
      </c>
      <c r="B743" s="369">
        <v>3.0000000000000001E-3</v>
      </c>
      <c r="C743" s="369"/>
      <c r="D743" s="369">
        <v>3.0000000000000001E-3</v>
      </c>
      <c r="E743" s="372"/>
      <c r="F743" s="372"/>
    </row>
    <row r="744" spans="1:6" x14ac:dyDescent="0.2">
      <c r="A744" s="371" t="s">
        <v>790</v>
      </c>
      <c r="B744" s="369">
        <v>1.7999999999999999E-2</v>
      </c>
      <c r="C744" s="369"/>
      <c r="D744" s="369">
        <v>1.7999999999999999E-2</v>
      </c>
      <c r="E744" s="372"/>
      <c r="F744" s="372"/>
    </row>
    <row r="745" spans="1:6" x14ac:dyDescent="0.2">
      <c r="A745" s="371" t="s">
        <v>791</v>
      </c>
      <c r="B745" s="384">
        <v>2E-3</v>
      </c>
      <c r="C745" s="384"/>
      <c r="D745" s="384">
        <v>2E-3</v>
      </c>
      <c r="E745" s="385"/>
      <c r="F745" s="385">
        <v>8.3899999999999993E-6</v>
      </c>
    </row>
    <row r="746" spans="1:6" x14ac:dyDescent="0.2">
      <c r="A746" s="371" t="s">
        <v>792</v>
      </c>
      <c r="B746" s="384">
        <v>1E-3</v>
      </c>
      <c r="C746" s="384"/>
      <c r="D746" s="384">
        <v>1E-3</v>
      </c>
      <c r="E746" s="385"/>
      <c r="F746" s="385">
        <v>1.5500000000000001E-5</v>
      </c>
    </row>
    <row r="747" spans="1:6" x14ac:dyDescent="0.2">
      <c r="A747" s="371" t="s">
        <v>793</v>
      </c>
      <c r="B747" s="369">
        <v>2E-3</v>
      </c>
      <c r="C747" s="369"/>
      <c r="D747" s="369">
        <v>2E-3</v>
      </c>
      <c r="E747" s="372"/>
      <c r="F747" s="372"/>
    </row>
    <row r="748" spans="1:6" x14ac:dyDescent="0.2">
      <c r="A748" s="371" t="s">
        <v>794</v>
      </c>
      <c r="B748" s="369" t="s">
        <v>1205</v>
      </c>
      <c r="C748" s="369"/>
      <c r="D748" s="369" t="s">
        <v>1205</v>
      </c>
      <c r="E748" s="372"/>
      <c r="F748" s="372"/>
    </row>
    <row r="749" spans="1:6" x14ac:dyDescent="0.2">
      <c r="A749" s="371" t="s">
        <v>795</v>
      </c>
      <c r="B749" s="369">
        <v>2E-3</v>
      </c>
      <c r="C749" s="369"/>
      <c r="D749" s="369">
        <v>2E-3</v>
      </c>
      <c r="E749" s="372"/>
      <c r="F749" s="372"/>
    </row>
    <row r="750" spans="1:6" x14ac:dyDescent="0.2">
      <c r="A750" s="371" t="s">
        <v>796</v>
      </c>
      <c r="B750" s="369">
        <v>7.0000000000000001E-3</v>
      </c>
      <c r="C750" s="369"/>
      <c r="D750" s="369">
        <v>7.0000000000000001E-3</v>
      </c>
      <c r="E750" s="372"/>
      <c r="F750" s="372"/>
    </row>
    <row r="751" spans="1:6" x14ac:dyDescent="0.2">
      <c r="A751" s="371" t="s">
        <v>1316</v>
      </c>
      <c r="B751" s="369">
        <v>5.2999999999999999E-2</v>
      </c>
      <c r="C751" s="369"/>
      <c r="D751" s="369">
        <v>5.2999999999999999E-2</v>
      </c>
      <c r="E751" s="372"/>
      <c r="F751" s="372"/>
    </row>
    <row r="752" spans="1:6" x14ac:dyDescent="0.2">
      <c r="A752" s="371" t="s">
        <v>798</v>
      </c>
      <c r="B752" s="369">
        <v>7.0000000000000007E-2</v>
      </c>
      <c r="C752" s="369"/>
      <c r="D752" s="369">
        <v>7.0000000000000007E-2</v>
      </c>
      <c r="E752" s="372"/>
      <c r="F752" s="372"/>
    </row>
    <row r="753" spans="1:6" x14ac:dyDescent="0.2">
      <c r="A753" s="371" t="s">
        <v>799</v>
      </c>
      <c r="B753" s="369">
        <v>3.4000000000000002E-2</v>
      </c>
      <c r="C753" s="369"/>
      <c r="D753" s="369">
        <v>3.4000000000000002E-2</v>
      </c>
      <c r="E753" s="372"/>
      <c r="F753" s="372"/>
    </row>
    <row r="754" spans="1:6" x14ac:dyDescent="0.2">
      <c r="A754" s="371" t="s">
        <v>800</v>
      </c>
      <c r="B754" s="369">
        <v>7.2999999999999995E-2</v>
      </c>
      <c r="C754" s="369"/>
      <c r="D754" s="369">
        <v>7.2999999999999995E-2</v>
      </c>
      <c r="E754" s="372"/>
      <c r="F754" s="372"/>
    </row>
    <row r="755" spans="1:6" x14ac:dyDescent="0.2">
      <c r="A755" s="371" t="s">
        <v>801</v>
      </c>
      <c r="B755" s="369">
        <v>0.14499999999999999</v>
      </c>
      <c r="C755" s="369"/>
      <c r="D755" s="369">
        <v>0.14499999999999999</v>
      </c>
      <c r="E755" s="372"/>
      <c r="F755" s="372"/>
    </row>
    <row r="756" spans="1:6" x14ac:dyDescent="0.2">
      <c r="A756" s="371" t="s">
        <v>802</v>
      </c>
      <c r="B756" s="369">
        <v>5.8999999999999997E-2</v>
      </c>
      <c r="C756" s="369"/>
      <c r="D756" s="369">
        <v>5.8999999999999997E-2</v>
      </c>
      <c r="E756" s="372"/>
      <c r="F756" s="372"/>
    </row>
    <row r="757" spans="1:6" x14ac:dyDescent="0.2">
      <c r="A757" s="371" t="s">
        <v>803</v>
      </c>
      <c r="B757" s="369">
        <v>0.17100000000000001</v>
      </c>
      <c r="C757" s="369"/>
      <c r="D757" s="369">
        <v>0.17100000000000001</v>
      </c>
      <c r="E757" s="372"/>
      <c r="F757" s="372"/>
    </row>
    <row r="758" spans="1:6" x14ac:dyDescent="0.2">
      <c r="A758" s="371" t="s">
        <v>804</v>
      </c>
      <c r="B758" s="385">
        <v>7.3000000000000001E-3</v>
      </c>
      <c r="C758" s="385"/>
      <c r="D758" s="384">
        <v>1.9E-2</v>
      </c>
      <c r="E758" s="385"/>
      <c r="F758" s="385">
        <v>7.3000000000000001E-3</v>
      </c>
    </row>
    <row r="759" spans="1:6" x14ac:dyDescent="0.2">
      <c r="A759" s="371" t="s">
        <v>805</v>
      </c>
      <c r="B759" s="369">
        <v>8.9999999999999993E-3</v>
      </c>
      <c r="C759" s="369"/>
      <c r="D759" s="369">
        <v>8.9999999999999993E-3</v>
      </c>
      <c r="E759" s="372"/>
      <c r="F759" s="372"/>
    </row>
    <row r="760" spans="1:6" x14ac:dyDescent="0.2">
      <c r="A760" s="371" t="s">
        <v>1317</v>
      </c>
      <c r="B760" s="369">
        <v>6.0000000000000001E-3</v>
      </c>
      <c r="C760" s="369"/>
      <c r="D760" s="369">
        <v>6.0000000000000001E-3</v>
      </c>
      <c r="E760" s="372"/>
      <c r="F760" s="372"/>
    </row>
    <row r="761" spans="1:6" x14ac:dyDescent="0.2">
      <c r="A761" s="371" t="s">
        <v>1086</v>
      </c>
      <c r="B761" s="369">
        <v>1.4E-2</v>
      </c>
      <c r="C761" s="369"/>
      <c r="D761" s="369">
        <v>1.4E-2</v>
      </c>
      <c r="E761" s="372"/>
      <c r="F761" s="372"/>
    </row>
    <row r="762" spans="1:6" x14ac:dyDescent="0.2">
      <c r="A762" s="371" t="s">
        <v>808</v>
      </c>
      <c r="B762" s="369">
        <v>0.14499999999999999</v>
      </c>
      <c r="C762" s="369"/>
      <c r="D762" s="369">
        <v>0.14499999999999999</v>
      </c>
      <c r="E762" s="372"/>
      <c r="F762" s="372"/>
    </row>
    <row r="763" spans="1:6" x14ac:dyDescent="0.2">
      <c r="A763" s="371" t="s">
        <v>809</v>
      </c>
      <c r="B763" s="369">
        <v>2E-3</v>
      </c>
      <c r="C763" s="369"/>
      <c r="D763" s="369">
        <v>2E-3</v>
      </c>
      <c r="E763" s="372"/>
      <c r="F763" s="372"/>
    </row>
    <row r="764" spans="1:6" x14ac:dyDescent="0.2">
      <c r="A764" s="371" t="s">
        <v>810</v>
      </c>
      <c r="B764" s="369">
        <v>7.0000000000000001E-3</v>
      </c>
      <c r="C764" s="369"/>
      <c r="D764" s="369">
        <v>7.0000000000000001E-3</v>
      </c>
      <c r="E764" s="372"/>
      <c r="F764" s="372"/>
    </row>
    <row r="765" spans="1:6" x14ac:dyDescent="0.2">
      <c r="A765" s="371" t="s">
        <v>811</v>
      </c>
      <c r="B765" s="369">
        <v>0.13500000000000001</v>
      </c>
      <c r="C765" s="369"/>
      <c r="D765" s="369">
        <v>0.13500000000000001</v>
      </c>
      <c r="E765" s="372"/>
      <c r="F765" s="372"/>
    </row>
    <row r="766" spans="1:6" x14ac:dyDescent="0.2">
      <c r="A766" s="371" t="s">
        <v>812</v>
      </c>
      <c r="B766" s="369">
        <v>0.154</v>
      </c>
      <c r="C766" s="369"/>
      <c r="D766" s="369">
        <v>0.154</v>
      </c>
      <c r="E766" s="372"/>
      <c r="F766" s="372"/>
    </row>
    <row r="767" spans="1:6" x14ac:dyDescent="0.2">
      <c r="A767" s="380" t="s">
        <v>813</v>
      </c>
      <c r="B767" s="369">
        <v>2.1000000000000001E-2</v>
      </c>
      <c r="C767" s="369"/>
      <c r="D767" s="369">
        <v>2.1000000000000001E-2</v>
      </c>
      <c r="E767" s="372"/>
      <c r="F767" s="372"/>
    </row>
    <row r="768" spans="1:6" x14ac:dyDescent="0.2">
      <c r="A768" s="371" t="s">
        <v>814</v>
      </c>
      <c r="B768" s="369">
        <v>3.0000000000000001E-3</v>
      </c>
      <c r="C768" s="369"/>
      <c r="D768" s="369">
        <v>3.0000000000000001E-3</v>
      </c>
      <c r="E768" s="372"/>
      <c r="F768" s="372"/>
    </row>
    <row r="769" spans="1:6" x14ac:dyDescent="0.2">
      <c r="A769" s="371" t="s">
        <v>815</v>
      </c>
      <c r="B769" s="369">
        <v>0.1</v>
      </c>
      <c r="C769" s="369"/>
      <c r="D769" s="369">
        <v>0.1</v>
      </c>
      <c r="E769" s="372"/>
      <c r="F769" s="372"/>
    </row>
    <row r="770" spans="1:6" x14ac:dyDescent="0.2">
      <c r="A770" s="371" t="s">
        <v>816</v>
      </c>
      <c r="B770" s="369">
        <v>2E-3</v>
      </c>
      <c r="C770" s="369"/>
      <c r="D770" s="369">
        <v>2E-3</v>
      </c>
      <c r="E770" s="372"/>
      <c r="F770" s="372"/>
    </row>
    <row r="771" spans="1:6" x14ac:dyDescent="0.2">
      <c r="A771" s="371" t="s">
        <v>817</v>
      </c>
      <c r="B771" s="369">
        <v>3.3000000000000002E-2</v>
      </c>
      <c r="C771" s="369"/>
      <c r="D771" s="369">
        <v>3.3000000000000002E-2</v>
      </c>
      <c r="E771" s="372"/>
      <c r="F771" s="372"/>
    </row>
    <row r="772" spans="1:6" x14ac:dyDescent="0.2">
      <c r="A772" s="371" t="s">
        <v>818</v>
      </c>
      <c r="B772" s="369">
        <v>2E-3</v>
      </c>
      <c r="C772" s="369"/>
      <c r="D772" s="369">
        <v>2E-3</v>
      </c>
      <c r="E772" s="372"/>
      <c r="F772" s="372"/>
    </row>
    <row r="773" spans="1:6" x14ac:dyDescent="0.2">
      <c r="A773" s="371" t="s">
        <v>819</v>
      </c>
      <c r="B773" s="369">
        <v>2.8000000000000001E-2</v>
      </c>
      <c r="C773" s="369"/>
      <c r="D773" s="369">
        <v>2.8000000000000001E-2</v>
      </c>
      <c r="E773" s="372"/>
      <c r="F773" s="372"/>
    </row>
    <row r="774" spans="1:6" x14ac:dyDescent="0.2">
      <c r="A774" s="371" t="s">
        <v>820</v>
      </c>
      <c r="B774" s="369">
        <v>1.2999999999999999E-2</v>
      </c>
      <c r="C774" s="369"/>
      <c r="D774" s="369">
        <v>1.2999999999999999E-2</v>
      </c>
      <c r="E774" s="372"/>
      <c r="F774" s="372"/>
    </row>
    <row r="775" spans="1:6" x14ac:dyDescent="0.2">
      <c r="A775" s="371" t="s">
        <v>1318</v>
      </c>
      <c r="B775" s="369">
        <v>5.2999999999999999E-2</v>
      </c>
      <c r="C775" s="369"/>
      <c r="D775" s="369">
        <v>5.2999999999999999E-2</v>
      </c>
      <c r="E775" s="372"/>
      <c r="F775" s="372"/>
    </row>
    <row r="776" spans="1:6" x14ac:dyDescent="0.2">
      <c r="A776" s="371" t="s">
        <v>822</v>
      </c>
      <c r="B776" s="369">
        <v>3.8</v>
      </c>
      <c r="C776" s="369"/>
      <c r="D776" s="369">
        <v>3.8</v>
      </c>
      <c r="E776" s="372"/>
      <c r="F776" s="372"/>
    </row>
    <row r="777" spans="1:6" x14ac:dyDescent="0.2">
      <c r="A777" s="371" t="s">
        <v>823</v>
      </c>
      <c r="B777" s="369">
        <v>3.0000000000000001E-3</v>
      </c>
      <c r="C777" s="369"/>
      <c r="D777" s="369">
        <v>3.0000000000000001E-3</v>
      </c>
      <c r="E777" s="372"/>
      <c r="F777" s="372"/>
    </row>
    <row r="778" spans="1:6" x14ac:dyDescent="0.2">
      <c r="A778" s="371" t="s">
        <v>824</v>
      </c>
      <c r="B778" s="369">
        <v>36</v>
      </c>
      <c r="C778" s="369"/>
      <c r="D778" s="369">
        <v>36</v>
      </c>
      <c r="E778" s="372"/>
      <c r="F778" s="372"/>
    </row>
    <row r="779" spans="1:6" x14ac:dyDescent="0.2">
      <c r="A779" s="371" t="s">
        <v>826</v>
      </c>
      <c r="B779" s="369">
        <v>5.3999999999999999E-2</v>
      </c>
      <c r="C779" s="369"/>
      <c r="D779" s="369">
        <v>5.3999999999999999E-2</v>
      </c>
      <c r="E779" s="372"/>
      <c r="F779" s="372"/>
    </row>
    <row r="780" spans="1:6" x14ac:dyDescent="0.2">
      <c r="A780" s="371" t="s">
        <v>827</v>
      </c>
      <c r="B780" s="369">
        <v>0.161</v>
      </c>
      <c r="C780" s="369"/>
      <c r="D780" s="369">
        <v>0.161</v>
      </c>
      <c r="E780" s="372"/>
      <c r="F780" s="372"/>
    </row>
    <row r="781" spans="1:6" x14ac:dyDescent="0.2">
      <c r="A781" s="371" t="s">
        <v>828</v>
      </c>
      <c r="B781" s="369">
        <v>2.1000000000000001E-2</v>
      </c>
      <c r="C781" s="369"/>
      <c r="D781" s="369">
        <v>2.1000000000000001E-2</v>
      </c>
      <c r="E781" s="372"/>
      <c r="F781" s="372"/>
    </row>
    <row r="782" spans="1:6" x14ac:dyDescent="0.2">
      <c r="A782" s="371" t="s">
        <v>829</v>
      </c>
      <c r="B782" s="369" t="s">
        <v>1205</v>
      </c>
      <c r="C782" s="369"/>
      <c r="D782" s="369" t="s">
        <v>1205</v>
      </c>
      <c r="E782" s="372"/>
      <c r="F782" s="372"/>
    </row>
    <row r="783" spans="1:6" x14ac:dyDescent="0.2">
      <c r="A783" s="371" t="s">
        <v>830</v>
      </c>
      <c r="B783" s="369">
        <v>0.13700000000000001</v>
      </c>
      <c r="C783" s="369"/>
      <c r="D783" s="369">
        <v>0.13700000000000001</v>
      </c>
      <c r="E783" s="372"/>
      <c r="F783" s="372"/>
    </row>
    <row r="784" spans="1:6" x14ac:dyDescent="0.2">
      <c r="A784" s="371" t="s">
        <v>831</v>
      </c>
      <c r="B784" s="369">
        <v>3.0000000000000001E-3</v>
      </c>
      <c r="C784" s="369"/>
      <c r="D784" s="369">
        <v>3.0000000000000001E-3</v>
      </c>
      <c r="E784" s="372"/>
      <c r="F784" s="372"/>
    </row>
    <row r="785" spans="1:6" x14ac:dyDescent="0.2">
      <c r="A785" s="371" t="s">
        <v>832</v>
      </c>
      <c r="B785" s="369">
        <v>2E-3</v>
      </c>
      <c r="C785" s="369"/>
      <c r="D785" s="369">
        <v>2E-3</v>
      </c>
      <c r="E785" s="372"/>
      <c r="F785" s="372"/>
    </row>
    <row r="786" spans="1:6" x14ac:dyDescent="0.2">
      <c r="A786" s="371" t="s">
        <v>833</v>
      </c>
      <c r="B786" s="369">
        <v>3.0000000000000001E-3</v>
      </c>
      <c r="C786" s="369"/>
      <c r="D786" s="369">
        <v>3.0000000000000001E-3</v>
      </c>
      <c r="E786" s="372"/>
      <c r="F786" s="372"/>
    </row>
    <row r="787" spans="1:6" x14ac:dyDescent="0.2">
      <c r="A787" s="371" t="s">
        <v>834</v>
      </c>
      <c r="B787" s="369">
        <v>0.06</v>
      </c>
      <c r="C787" s="369"/>
      <c r="D787" s="369">
        <v>0.06</v>
      </c>
      <c r="E787" s="372"/>
      <c r="F787" s="372"/>
    </row>
    <row r="788" spans="1:6" x14ac:dyDescent="0.2">
      <c r="A788" s="371" t="s">
        <v>835</v>
      </c>
      <c r="B788" s="369">
        <v>3.5000000000000003E-2</v>
      </c>
      <c r="C788" s="369"/>
      <c r="D788" s="369">
        <v>3.5000000000000003E-2</v>
      </c>
      <c r="E788" s="372"/>
      <c r="F788" s="372"/>
    </row>
    <row r="789" spans="1:6" x14ac:dyDescent="0.2">
      <c r="A789" s="371" t="s">
        <v>836</v>
      </c>
      <c r="B789" s="369">
        <v>3.6999999999999998E-2</v>
      </c>
      <c r="C789" s="369"/>
      <c r="D789" s="369">
        <v>3.6999999999999998E-2</v>
      </c>
      <c r="E789" s="372"/>
      <c r="F789" s="372"/>
    </row>
    <row r="790" spans="1:6" x14ac:dyDescent="0.2">
      <c r="A790" s="371" t="s">
        <v>837</v>
      </c>
      <c r="B790" s="387">
        <v>1.3</v>
      </c>
      <c r="C790" s="387"/>
      <c r="D790" s="387">
        <v>1.3</v>
      </c>
      <c r="E790" s="388"/>
      <c r="F790" s="388">
        <v>4.9699999999999998E-6</v>
      </c>
    </row>
    <row r="791" spans="1:6" x14ac:dyDescent="0.2">
      <c r="A791" s="371" t="s">
        <v>1319</v>
      </c>
      <c r="B791" s="369" t="s">
        <v>1205</v>
      </c>
      <c r="C791" s="369"/>
      <c r="D791" s="369" t="s">
        <v>1205</v>
      </c>
      <c r="E791" s="372"/>
      <c r="F791" s="372"/>
    </row>
    <row r="792" spans="1:6" x14ac:dyDescent="0.2">
      <c r="A792" s="371" t="s">
        <v>839</v>
      </c>
      <c r="B792" s="369">
        <v>42</v>
      </c>
      <c r="C792" s="369"/>
      <c r="D792" s="369">
        <v>42</v>
      </c>
      <c r="E792" s="372"/>
      <c r="F792" s="372"/>
    </row>
    <row r="793" spans="1:6" x14ac:dyDescent="0.2">
      <c r="A793" s="371" t="s">
        <v>840</v>
      </c>
      <c r="B793" s="369">
        <v>7.0999999999999994E-2</v>
      </c>
      <c r="C793" s="369"/>
      <c r="D793" s="369">
        <v>7.0999999999999994E-2</v>
      </c>
      <c r="E793" s="372"/>
      <c r="F793" s="372"/>
    </row>
    <row r="794" spans="1:6" x14ac:dyDescent="0.2">
      <c r="A794" s="371" t="s">
        <v>841</v>
      </c>
      <c r="B794" s="369">
        <v>2.8000000000000001E-2</v>
      </c>
      <c r="C794" s="369"/>
      <c r="D794" s="369">
        <v>2.8000000000000001E-2</v>
      </c>
      <c r="E794" s="372"/>
      <c r="F794" s="372"/>
    </row>
    <row r="795" spans="1:6" x14ac:dyDescent="0.2">
      <c r="A795" s="380" t="s">
        <v>842</v>
      </c>
      <c r="B795" s="369">
        <v>1E-3</v>
      </c>
      <c r="C795" s="369"/>
      <c r="D795" s="369">
        <v>1E-3</v>
      </c>
      <c r="E795" s="372"/>
      <c r="F795" s="372"/>
    </row>
    <row r="796" spans="1:6" x14ac:dyDescent="0.2">
      <c r="A796" s="371" t="s">
        <v>1320</v>
      </c>
      <c r="B796" s="369">
        <v>2.1000000000000001E-2</v>
      </c>
      <c r="C796" s="369"/>
      <c r="D796" s="369">
        <v>2.1000000000000001E-2</v>
      </c>
      <c r="E796" s="372"/>
      <c r="F796" s="372"/>
    </row>
    <row r="797" spans="1:6" x14ac:dyDescent="0.2">
      <c r="A797" s="371" t="s">
        <v>844</v>
      </c>
      <c r="B797" s="369">
        <v>7.6999999999999999E-2</v>
      </c>
      <c r="C797" s="369"/>
      <c r="D797" s="369">
        <v>7.6999999999999999E-2</v>
      </c>
      <c r="E797" s="372"/>
      <c r="F797" s="372"/>
    </row>
    <row r="798" spans="1:6" x14ac:dyDescent="0.2">
      <c r="A798" s="371" t="s">
        <v>846</v>
      </c>
      <c r="B798" s="369">
        <v>2E-3</v>
      </c>
      <c r="C798" s="369"/>
      <c r="D798" s="369">
        <v>2E-3</v>
      </c>
      <c r="E798" s="372"/>
      <c r="F798" s="372"/>
    </row>
    <row r="799" spans="1:6" x14ac:dyDescent="0.2">
      <c r="A799" s="371" t="s">
        <v>847</v>
      </c>
      <c r="B799" s="369">
        <v>2.3E-2</v>
      </c>
      <c r="C799" s="369"/>
      <c r="D799" s="369">
        <v>2.3E-2</v>
      </c>
      <c r="E799" s="372"/>
      <c r="F799" s="372"/>
    </row>
    <row r="800" spans="1:6" x14ac:dyDescent="0.2">
      <c r="A800" s="371" t="s">
        <v>848</v>
      </c>
      <c r="B800" s="369">
        <v>2E-3</v>
      </c>
      <c r="C800" s="369"/>
      <c r="D800" s="369">
        <v>2E-3</v>
      </c>
      <c r="E800" s="372"/>
      <c r="F800" s="372"/>
    </row>
    <row r="801" spans="1:6" x14ac:dyDescent="0.2">
      <c r="A801" s="371" t="s">
        <v>849</v>
      </c>
      <c r="B801" s="369">
        <v>1.6E-2</v>
      </c>
      <c r="C801" s="369"/>
      <c r="D801" s="369">
        <v>1.6E-2</v>
      </c>
      <c r="E801" s="372"/>
      <c r="F801" s="372"/>
    </row>
    <row r="802" spans="1:6" x14ac:dyDescent="0.2">
      <c r="A802" s="371" t="s">
        <v>850</v>
      </c>
      <c r="B802" s="369">
        <v>3.2000000000000001E-2</v>
      </c>
      <c r="C802" s="369"/>
      <c r="D802" s="369">
        <v>3.2000000000000001E-2</v>
      </c>
      <c r="E802" s="372"/>
      <c r="F802" s="372"/>
    </row>
    <row r="803" spans="1:6" x14ac:dyDescent="0.2">
      <c r="A803" s="371" t="s">
        <v>851</v>
      </c>
      <c r="B803" s="369">
        <v>2.7E-2</v>
      </c>
      <c r="C803" s="369"/>
      <c r="D803" s="369">
        <v>2.7E-2</v>
      </c>
      <c r="E803" s="372"/>
      <c r="F803" s="372"/>
    </row>
    <row r="804" spans="1:6" x14ac:dyDescent="0.2">
      <c r="A804" s="380" t="s">
        <v>852</v>
      </c>
      <c r="B804" s="369">
        <v>7.0000000000000001E-3</v>
      </c>
      <c r="C804" s="369"/>
      <c r="D804" s="369">
        <v>7.0000000000000001E-3</v>
      </c>
      <c r="E804" s="372"/>
      <c r="F804" s="372"/>
    </row>
  </sheetData>
  <sheetProtection password="DA3B" sheet="1" objects="1" scenarios="1"/>
  <mergeCells count="1">
    <mergeCell ref="D2:F2"/>
  </mergeCells>
  <phoneticPr fontId="1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D18F1-8F9B-412B-8763-B35265B67FE9}">
  <dimension ref="A1:L22"/>
  <sheetViews>
    <sheetView workbookViewId="0">
      <selection activeCell="E6" sqref="E6"/>
    </sheetView>
  </sheetViews>
  <sheetFormatPr baseColWidth="10" defaultRowHeight="12.75" x14ac:dyDescent="0.2"/>
  <cols>
    <col min="1" max="1" width="11.42578125" style="225"/>
    <col min="2" max="2" width="6.85546875" style="225" customWidth="1"/>
    <col min="3" max="3" width="11.42578125" style="225"/>
    <col min="4" max="4" width="19.42578125" style="225" customWidth="1"/>
    <col min="5" max="5" width="11.42578125" style="225"/>
    <col min="6" max="6" width="15.7109375" style="225" customWidth="1"/>
    <col min="7" max="7" width="11.42578125" style="225"/>
    <col min="8" max="8" width="8" style="225" customWidth="1"/>
    <col min="9" max="9" width="13.42578125" style="225" customWidth="1"/>
    <col min="10" max="10" width="16.28515625" style="225" customWidth="1"/>
    <col min="11" max="16384" width="11.42578125" style="225"/>
  </cols>
  <sheetData>
    <row r="1" spans="1:12" s="224" customFormat="1" x14ac:dyDescent="0.2">
      <c r="A1" s="224" t="s">
        <v>1174</v>
      </c>
      <c r="G1" s="224" t="s">
        <v>1175</v>
      </c>
    </row>
    <row r="2" spans="1:12" s="224" customFormat="1" x14ac:dyDescent="0.2">
      <c r="A2" s="224" t="s">
        <v>896</v>
      </c>
      <c r="G2" s="224" t="s">
        <v>1176</v>
      </c>
    </row>
    <row r="3" spans="1:12" ht="13.5" thickBot="1" x14ac:dyDescent="0.25"/>
    <row r="4" spans="1:12" s="227" customFormat="1" ht="18" customHeight="1" thickTop="1" thickBot="1" x14ac:dyDescent="0.25">
      <c r="A4" s="461" t="s">
        <v>897</v>
      </c>
      <c r="B4" s="462"/>
      <c r="C4" s="462"/>
      <c r="D4" s="226" t="s">
        <v>898</v>
      </c>
      <c r="G4" s="461" t="s">
        <v>1183</v>
      </c>
      <c r="H4" s="462"/>
      <c r="I4" s="463"/>
      <c r="J4" s="348" t="s">
        <v>1184</v>
      </c>
    </row>
    <row r="5" spans="1:12" ht="15.95" customHeight="1" thickTop="1" x14ac:dyDescent="0.2">
      <c r="A5" s="332">
        <v>0</v>
      </c>
      <c r="B5" s="230" t="s">
        <v>899</v>
      </c>
      <c r="C5" s="333">
        <v>1E-4</v>
      </c>
      <c r="D5" s="228" t="s">
        <v>900</v>
      </c>
      <c r="G5" s="342">
        <v>0</v>
      </c>
      <c r="H5" s="343" t="s">
        <v>1177</v>
      </c>
      <c r="I5" s="344">
        <v>10000</v>
      </c>
      <c r="J5" s="346" t="s">
        <v>1178</v>
      </c>
    </row>
    <row r="6" spans="1:12" ht="15.95" customHeight="1" x14ac:dyDescent="0.2">
      <c r="A6" s="229">
        <f>C5</f>
        <v>1E-4</v>
      </c>
      <c r="B6" s="230" t="s">
        <v>899</v>
      </c>
      <c r="C6" s="231">
        <v>0.01</v>
      </c>
      <c r="D6" s="232" t="s">
        <v>901</v>
      </c>
      <c r="G6" s="342">
        <f>I5</f>
        <v>10000</v>
      </c>
      <c r="H6" s="343" t="s">
        <v>1177</v>
      </c>
      <c r="I6" s="344">
        <v>10000000</v>
      </c>
      <c r="J6" s="346" t="s">
        <v>1179</v>
      </c>
    </row>
    <row r="7" spans="1:12" ht="15.95" customHeight="1" x14ac:dyDescent="0.2">
      <c r="A7" s="229">
        <f>C6</f>
        <v>0.01</v>
      </c>
      <c r="B7" s="230" t="s">
        <v>899</v>
      </c>
      <c r="C7" s="231">
        <v>1</v>
      </c>
      <c r="D7" s="232" t="s">
        <v>902</v>
      </c>
      <c r="G7" s="342">
        <f>I6</f>
        <v>10000000</v>
      </c>
      <c r="H7" s="343" t="s">
        <v>1177</v>
      </c>
      <c r="I7" s="344">
        <v>10000000000</v>
      </c>
      <c r="J7" s="346" t="s">
        <v>1180</v>
      </c>
    </row>
    <row r="8" spans="1:12" ht="15.95" customHeight="1" thickBot="1" x14ac:dyDescent="0.25">
      <c r="A8" s="325">
        <f>C7</f>
        <v>1</v>
      </c>
      <c r="B8" s="326" t="s">
        <v>899</v>
      </c>
      <c r="C8" s="327">
        <v>100</v>
      </c>
      <c r="D8" s="330" t="s">
        <v>903</v>
      </c>
      <c r="G8" s="328">
        <f>I7</f>
        <v>10000000000</v>
      </c>
      <c r="H8" s="345" t="s">
        <v>1182</v>
      </c>
      <c r="I8" s="329"/>
      <c r="J8" s="347" t="s">
        <v>1181</v>
      </c>
    </row>
    <row r="9" spans="1:12" ht="15.95" customHeight="1" thickTop="1" thickBot="1" x14ac:dyDescent="0.25">
      <c r="A9" s="328">
        <f>C8</f>
        <v>100</v>
      </c>
      <c r="B9" s="233" t="s">
        <v>899</v>
      </c>
      <c r="C9" s="329">
        <v>10000</v>
      </c>
      <c r="D9" s="331" t="s">
        <v>1173</v>
      </c>
      <c r="G9" s="340"/>
      <c r="H9" s="338"/>
      <c r="I9" s="262"/>
    </row>
    <row r="10" spans="1:12" ht="13.5" thickTop="1" x14ac:dyDescent="0.2">
      <c r="A10" s="234"/>
      <c r="B10" s="234"/>
      <c r="C10" s="234"/>
    </row>
    <row r="11" spans="1:12" s="237" customFormat="1" x14ac:dyDescent="0.2">
      <c r="A11" s="468" t="s">
        <v>904</v>
      </c>
      <c r="B11" s="469"/>
      <c r="C11" s="469"/>
      <c r="D11" s="469"/>
      <c r="E11" s="469"/>
      <c r="F11" s="469"/>
    </row>
    <row r="12" spans="1:12" s="351" customFormat="1" ht="45.75" customHeight="1" x14ac:dyDescent="0.2">
      <c r="A12" s="238" t="s">
        <v>905</v>
      </c>
      <c r="B12" s="239" t="s">
        <v>911</v>
      </c>
      <c r="C12" s="240" t="s">
        <v>912</v>
      </c>
      <c r="D12" s="349"/>
      <c r="E12" s="349"/>
      <c r="F12" s="349"/>
      <c r="G12" s="341" t="s">
        <v>1185</v>
      </c>
      <c r="H12" s="239" t="s">
        <v>911</v>
      </c>
      <c r="I12" s="350" t="s">
        <v>1186</v>
      </c>
    </row>
    <row r="13" spans="1:12" s="237" customFormat="1" ht="15" customHeight="1" x14ac:dyDescent="0.2">
      <c r="A13" s="235"/>
      <c r="B13" s="236"/>
      <c r="C13" s="236"/>
      <c r="D13" s="236"/>
      <c r="E13" s="236"/>
      <c r="F13" s="236"/>
    </row>
    <row r="14" spans="1:12" s="237" customFormat="1" x14ac:dyDescent="0.2">
      <c r="A14" s="237" t="s">
        <v>906</v>
      </c>
      <c r="G14" s="237" t="s">
        <v>906</v>
      </c>
    </row>
    <row r="15" spans="1:12" s="339" customFormat="1" ht="30.6" customHeight="1" x14ac:dyDescent="0.2">
      <c r="A15" s="465" t="s">
        <v>913</v>
      </c>
      <c r="B15" s="470"/>
      <c r="C15" s="470"/>
      <c r="D15" s="470"/>
      <c r="E15" s="470"/>
      <c r="F15" s="470"/>
      <c r="G15" s="464" t="s">
        <v>1188</v>
      </c>
      <c r="H15" s="467"/>
      <c r="I15" s="467"/>
      <c r="J15" s="467"/>
      <c r="K15" s="467"/>
      <c r="L15" s="467"/>
    </row>
    <row r="16" spans="1:12" s="339" customFormat="1" ht="30.6" customHeight="1" x14ac:dyDescent="0.2">
      <c r="A16" s="465" t="s">
        <v>914</v>
      </c>
      <c r="B16" s="470"/>
      <c r="C16" s="470"/>
      <c r="D16" s="470"/>
      <c r="E16" s="470"/>
      <c r="F16" s="470"/>
      <c r="G16" s="464" t="s">
        <v>1189</v>
      </c>
      <c r="H16" s="467"/>
      <c r="I16" s="467"/>
      <c r="J16" s="467"/>
      <c r="K16" s="467"/>
      <c r="L16" s="467"/>
    </row>
    <row r="17" spans="1:12" s="339" customFormat="1" ht="31.9" customHeight="1" x14ac:dyDescent="0.2">
      <c r="A17" s="464" t="s">
        <v>1187</v>
      </c>
      <c r="B17" s="465"/>
      <c r="C17" s="465"/>
      <c r="D17" s="465"/>
      <c r="E17" s="465"/>
      <c r="F17" s="465"/>
      <c r="G17" s="464" t="s">
        <v>1190</v>
      </c>
      <c r="H17" s="467"/>
      <c r="I17" s="467"/>
      <c r="J17" s="467"/>
      <c r="K17" s="467"/>
      <c r="L17" s="467"/>
    </row>
    <row r="18" spans="1:12" s="237" customFormat="1" x14ac:dyDescent="0.2">
      <c r="A18" s="466" t="s">
        <v>907</v>
      </c>
      <c r="B18" s="466"/>
      <c r="C18" s="466"/>
      <c r="D18" s="466"/>
      <c r="E18" s="466"/>
      <c r="F18" s="466"/>
      <c r="G18" s="466" t="s">
        <v>907</v>
      </c>
      <c r="H18" s="466"/>
      <c r="I18" s="466"/>
      <c r="J18" s="466"/>
      <c r="K18" s="466"/>
      <c r="L18" s="466"/>
    </row>
    <row r="19" spans="1:12" s="237" customFormat="1" x14ac:dyDescent="0.2">
      <c r="A19" s="466" t="s">
        <v>908</v>
      </c>
      <c r="B19" s="466"/>
      <c r="C19" s="466"/>
      <c r="D19" s="466"/>
      <c r="E19" s="466"/>
      <c r="F19" s="466"/>
      <c r="G19" s="466" t="s">
        <v>908</v>
      </c>
      <c r="H19" s="466"/>
      <c r="I19" s="466"/>
      <c r="J19" s="466"/>
      <c r="K19" s="466"/>
      <c r="L19" s="466"/>
    </row>
    <row r="20" spans="1:12" s="237" customFormat="1" x14ac:dyDescent="0.2"/>
    <row r="21" spans="1:12" s="237" customFormat="1" x14ac:dyDescent="0.2">
      <c r="A21" s="466" t="s">
        <v>909</v>
      </c>
      <c r="B21" s="466"/>
      <c r="C21" s="466"/>
      <c r="D21" s="466"/>
      <c r="E21" s="466"/>
      <c r="F21" s="466"/>
    </row>
    <row r="22" spans="1:12" s="237" customFormat="1" ht="26.25" customHeight="1" x14ac:dyDescent="0.2">
      <c r="A22" s="471" t="s">
        <v>910</v>
      </c>
      <c r="B22" s="466"/>
      <c r="C22" s="466"/>
      <c r="D22" s="466"/>
      <c r="E22" s="466"/>
      <c r="F22" s="466"/>
    </row>
  </sheetData>
  <sheetProtection password="DA3B" sheet="1" objects="1" scenarios="1"/>
  <mergeCells count="15">
    <mergeCell ref="A22:F22"/>
    <mergeCell ref="A16:F16"/>
    <mergeCell ref="A18:F18"/>
    <mergeCell ref="A19:F19"/>
    <mergeCell ref="A21:F21"/>
    <mergeCell ref="G4:I4"/>
    <mergeCell ref="A17:F17"/>
    <mergeCell ref="G18:L18"/>
    <mergeCell ref="G19:L19"/>
    <mergeCell ref="G15:L15"/>
    <mergeCell ref="G16:L16"/>
    <mergeCell ref="G17:L17"/>
    <mergeCell ref="A4:C4"/>
    <mergeCell ref="A11:F11"/>
    <mergeCell ref="A15:F15"/>
  </mergeCells>
  <phoneticPr fontId="17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018F0-983D-41D2-89DB-1156CD5E04D8}">
  <dimension ref="A1:F53"/>
  <sheetViews>
    <sheetView workbookViewId="0"/>
  </sheetViews>
  <sheetFormatPr baseColWidth="10" defaultRowHeight="12.75" x14ac:dyDescent="0.2"/>
  <cols>
    <col min="1" max="1" width="62.5703125" style="225" customWidth="1"/>
    <col min="2" max="2" width="10.42578125" style="261" customWidth="1"/>
    <col min="3" max="6" width="7.28515625" style="262" customWidth="1"/>
    <col min="7" max="16384" width="11.42578125" style="225"/>
  </cols>
  <sheetData>
    <row r="1" spans="1:6" s="224" customFormat="1" x14ac:dyDescent="0.2">
      <c r="A1" s="224" t="s">
        <v>915</v>
      </c>
      <c r="B1" s="241"/>
      <c r="C1" s="242"/>
      <c r="D1" s="242"/>
      <c r="E1" s="242"/>
      <c r="F1" s="242"/>
    </row>
    <row r="2" spans="1:6" s="224" customFormat="1" ht="23.25" customHeight="1" thickBot="1" x14ac:dyDescent="0.25">
      <c r="A2" s="224" t="s">
        <v>916</v>
      </c>
      <c r="B2" s="241"/>
      <c r="C2" s="242"/>
      <c r="D2" s="242"/>
      <c r="E2" s="242"/>
      <c r="F2" s="242"/>
    </row>
    <row r="3" spans="1:6" s="224" customFormat="1" ht="13.5" thickTop="1" x14ac:dyDescent="0.2">
      <c r="A3" s="475" t="s">
        <v>16</v>
      </c>
      <c r="B3" s="477" t="s">
        <v>17</v>
      </c>
      <c r="C3" s="479" t="s">
        <v>917</v>
      </c>
      <c r="D3" s="479"/>
      <c r="E3" s="479"/>
      <c r="F3" s="480"/>
    </row>
    <row r="4" spans="1:6" s="224" customFormat="1" ht="13.5" thickBot="1" x14ac:dyDescent="0.25">
      <c r="A4" s="476"/>
      <c r="B4" s="478"/>
      <c r="C4" s="243" t="s">
        <v>900</v>
      </c>
      <c r="D4" s="243" t="s">
        <v>901</v>
      </c>
      <c r="E4" s="243" t="s">
        <v>902</v>
      </c>
      <c r="F4" s="244" t="s">
        <v>903</v>
      </c>
    </row>
    <row r="5" spans="1:6" ht="24" customHeight="1" thickTop="1" x14ac:dyDescent="0.2">
      <c r="A5" s="245" t="s">
        <v>18</v>
      </c>
      <c r="B5" s="246"/>
      <c r="C5" s="247"/>
      <c r="D5" s="247"/>
      <c r="E5" s="247"/>
      <c r="F5" s="248"/>
    </row>
    <row r="6" spans="1:6" ht="15" customHeight="1" x14ac:dyDescent="0.2">
      <c r="A6" s="249" t="s">
        <v>918</v>
      </c>
      <c r="B6" s="250" t="s">
        <v>19</v>
      </c>
      <c r="C6" s="251" t="s">
        <v>30</v>
      </c>
      <c r="D6" s="251" t="s">
        <v>31</v>
      </c>
      <c r="E6" s="251" t="s">
        <v>31</v>
      </c>
      <c r="F6" s="252" t="s">
        <v>31</v>
      </c>
    </row>
    <row r="7" spans="1:6" ht="15" customHeight="1" x14ac:dyDescent="0.2">
      <c r="A7" s="249" t="s">
        <v>919</v>
      </c>
      <c r="B7" s="250" t="s">
        <v>19</v>
      </c>
      <c r="C7" s="251" t="s">
        <v>31</v>
      </c>
      <c r="D7" s="251" t="s">
        <v>31</v>
      </c>
      <c r="E7" s="251" t="s">
        <v>31</v>
      </c>
      <c r="F7" s="252" t="s">
        <v>31</v>
      </c>
    </row>
    <row r="8" spans="1:6" ht="24.75" customHeight="1" x14ac:dyDescent="0.2">
      <c r="A8" s="249" t="s">
        <v>920</v>
      </c>
      <c r="B8" s="250"/>
      <c r="C8" s="251"/>
      <c r="D8" s="251"/>
      <c r="E8" s="251"/>
      <c r="F8" s="252"/>
    </row>
    <row r="9" spans="1:6" ht="15" customHeight="1" x14ac:dyDescent="0.2">
      <c r="A9" s="249" t="s">
        <v>921</v>
      </c>
      <c r="B9" s="250" t="s">
        <v>922</v>
      </c>
      <c r="C9" s="251" t="s">
        <v>30</v>
      </c>
      <c r="D9" s="251" t="s">
        <v>30</v>
      </c>
      <c r="E9" s="251" t="s">
        <v>30</v>
      </c>
      <c r="F9" s="252" t="s">
        <v>30</v>
      </c>
    </row>
    <row r="10" spans="1:6" ht="15" customHeight="1" x14ac:dyDescent="0.2">
      <c r="A10" s="249" t="s">
        <v>923</v>
      </c>
      <c r="B10" s="250" t="s">
        <v>21</v>
      </c>
      <c r="C10" s="251" t="s">
        <v>30</v>
      </c>
      <c r="D10" s="251" t="s">
        <v>31</v>
      </c>
      <c r="E10" s="251" t="s">
        <v>31</v>
      </c>
      <c r="F10" s="252" t="s">
        <v>31</v>
      </c>
    </row>
    <row r="11" spans="1:6" ht="15" customHeight="1" x14ac:dyDescent="0.2">
      <c r="A11" s="249" t="s">
        <v>924</v>
      </c>
      <c r="B11" s="250" t="s">
        <v>20</v>
      </c>
      <c r="C11" s="251" t="s">
        <v>31</v>
      </c>
      <c r="D11" s="251" t="s">
        <v>31</v>
      </c>
      <c r="E11" s="251" t="s">
        <v>31</v>
      </c>
      <c r="F11" s="252" t="s">
        <v>31</v>
      </c>
    </row>
    <row r="12" spans="1:6" ht="15" customHeight="1" x14ac:dyDescent="0.2">
      <c r="A12" s="249" t="s">
        <v>925</v>
      </c>
      <c r="B12" s="250" t="s">
        <v>25</v>
      </c>
      <c r="C12" s="251" t="s">
        <v>31</v>
      </c>
      <c r="D12" s="251" t="s">
        <v>31</v>
      </c>
      <c r="E12" s="251" t="s">
        <v>31</v>
      </c>
      <c r="F12" s="252" t="s">
        <v>31</v>
      </c>
    </row>
    <row r="13" spans="1:6" ht="15" customHeight="1" x14ac:dyDescent="0.2">
      <c r="A13" s="249" t="s">
        <v>926</v>
      </c>
      <c r="B13" s="250" t="s">
        <v>25</v>
      </c>
      <c r="C13" s="253" t="s">
        <v>927</v>
      </c>
      <c r="D13" s="251" t="s">
        <v>30</v>
      </c>
      <c r="E13" s="251" t="s">
        <v>31</v>
      </c>
      <c r="F13" s="252" t="s">
        <v>31</v>
      </c>
    </row>
    <row r="14" spans="1:6" ht="15" customHeight="1" x14ac:dyDescent="0.2">
      <c r="A14" s="249" t="s">
        <v>928</v>
      </c>
      <c r="B14" s="250" t="s">
        <v>26</v>
      </c>
      <c r="C14" s="253" t="s">
        <v>927</v>
      </c>
      <c r="D14" s="253" t="s">
        <v>927</v>
      </c>
      <c r="E14" s="251" t="s">
        <v>30</v>
      </c>
      <c r="F14" s="252" t="s">
        <v>31</v>
      </c>
    </row>
    <row r="15" spans="1:6" ht="29.25" customHeight="1" x14ac:dyDescent="0.2">
      <c r="A15" s="254" t="s">
        <v>929</v>
      </c>
      <c r="B15" s="250" t="s">
        <v>26</v>
      </c>
      <c r="C15" s="253" t="s">
        <v>927</v>
      </c>
      <c r="D15" s="253" t="s">
        <v>927</v>
      </c>
      <c r="E15" s="251" t="s">
        <v>30</v>
      </c>
      <c r="F15" s="252" t="s">
        <v>30</v>
      </c>
    </row>
    <row r="16" spans="1:6" ht="15" customHeight="1" x14ac:dyDescent="0.2">
      <c r="A16" s="249" t="s">
        <v>930</v>
      </c>
      <c r="B16" s="250" t="s">
        <v>23</v>
      </c>
      <c r="C16" s="253" t="s">
        <v>927</v>
      </c>
      <c r="D16" s="253" t="s">
        <v>927</v>
      </c>
      <c r="E16" s="251" t="s">
        <v>30</v>
      </c>
      <c r="F16" s="252" t="s">
        <v>31</v>
      </c>
    </row>
    <row r="17" spans="1:6" ht="30.75" customHeight="1" x14ac:dyDescent="0.2">
      <c r="A17" s="254" t="s">
        <v>931</v>
      </c>
      <c r="B17" s="250" t="s">
        <v>22</v>
      </c>
      <c r="C17" s="253" t="s">
        <v>927</v>
      </c>
      <c r="D17" s="251" t="s">
        <v>30</v>
      </c>
      <c r="E17" s="251" t="s">
        <v>31</v>
      </c>
      <c r="F17" s="252" t="s">
        <v>31</v>
      </c>
    </row>
    <row r="18" spans="1:6" ht="15" customHeight="1" x14ac:dyDescent="0.2">
      <c r="A18" s="249" t="s">
        <v>932</v>
      </c>
      <c r="B18" s="250" t="s">
        <v>24</v>
      </c>
      <c r="C18" s="251" t="s">
        <v>31</v>
      </c>
      <c r="D18" s="251" t="s">
        <v>31</v>
      </c>
      <c r="E18" s="251" t="s">
        <v>31</v>
      </c>
      <c r="F18" s="252" t="s">
        <v>31</v>
      </c>
    </row>
    <row r="19" spans="1:6" ht="24.75" customHeight="1" x14ac:dyDescent="0.2">
      <c r="A19" s="249" t="s">
        <v>27</v>
      </c>
      <c r="B19" s="250"/>
      <c r="C19" s="251"/>
      <c r="D19" s="251"/>
      <c r="E19" s="251"/>
      <c r="F19" s="252"/>
    </row>
    <row r="20" spans="1:6" ht="15" customHeight="1" x14ac:dyDescent="0.2">
      <c r="A20" s="249" t="s">
        <v>933</v>
      </c>
      <c r="B20" s="250" t="s">
        <v>934</v>
      </c>
      <c r="C20" s="251" t="s">
        <v>31</v>
      </c>
      <c r="D20" s="251" t="s">
        <v>31</v>
      </c>
      <c r="E20" s="251" t="s">
        <v>31</v>
      </c>
      <c r="F20" s="252" t="s">
        <v>31</v>
      </c>
    </row>
    <row r="21" spans="1:6" ht="15" customHeight="1" x14ac:dyDescent="0.2">
      <c r="A21" s="249" t="s">
        <v>935</v>
      </c>
      <c r="B21" s="250" t="s">
        <v>936</v>
      </c>
      <c r="C21" s="253" t="s">
        <v>927</v>
      </c>
      <c r="D21" s="251" t="s">
        <v>30</v>
      </c>
      <c r="E21" s="251" t="s">
        <v>31</v>
      </c>
      <c r="F21" s="252" t="s">
        <v>31</v>
      </c>
    </row>
    <row r="22" spans="1:6" ht="15" customHeight="1" x14ac:dyDescent="0.2">
      <c r="A22" s="249" t="s">
        <v>937</v>
      </c>
      <c r="B22" s="250" t="s">
        <v>936</v>
      </c>
      <c r="C22" s="253" t="s">
        <v>927</v>
      </c>
      <c r="D22" s="253" t="s">
        <v>927</v>
      </c>
      <c r="E22" s="251" t="s">
        <v>30</v>
      </c>
      <c r="F22" s="252" t="s">
        <v>31</v>
      </c>
    </row>
    <row r="23" spans="1:6" ht="15" customHeight="1" x14ac:dyDescent="0.2">
      <c r="A23" s="249" t="s">
        <v>938</v>
      </c>
      <c r="B23" s="250" t="s">
        <v>939</v>
      </c>
      <c r="C23" s="251" t="s">
        <v>30</v>
      </c>
      <c r="D23" s="251" t="s">
        <v>31</v>
      </c>
      <c r="E23" s="251" t="s">
        <v>31</v>
      </c>
      <c r="F23" s="252" t="s">
        <v>31</v>
      </c>
    </row>
    <row r="24" spans="1:6" ht="15" customHeight="1" x14ac:dyDescent="0.2">
      <c r="A24" s="249" t="s">
        <v>940</v>
      </c>
      <c r="B24" s="250" t="s">
        <v>941</v>
      </c>
      <c r="C24" s="251" t="s">
        <v>30</v>
      </c>
      <c r="D24" s="251" t="s">
        <v>31</v>
      </c>
      <c r="E24" s="251" t="s">
        <v>31</v>
      </c>
      <c r="F24" s="252" t="s">
        <v>31</v>
      </c>
    </row>
    <row r="25" spans="1:6" ht="15" customHeight="1" x14ac:dyDescent="0.2">
      <c r="A25" s="249" t="s">
        <v>942</v>
      </c>
      <c r="B25" s="250" t="s">
        <v>943</v>
      </c>
      <c r="C25" s="253" t="s">
        <v>927</v>
      </c>
      <c r="D25" s="253" t="s">
        <v>927</v>
      </c>
      <c r="E25" s="253" t="s">
        <v>927</v>
      </c>
      <c r="F25" s="252" t="s">
        <v>30</v>
      </c>
    </row>
    <row r="26" spans="1:6" ht="15" customHeight="1" x14ac:dyDescent="0.2">
      <c r="A26" s="249" t="s">
        <v>944</v>
      </c>
      <c r="B26" s="250" t="s">
        <v>945</v>
      </c>
      <c r="C26" s="253" t="s">
        <v>927</v>
      </c>
      <c r="D26" s="253" t="s">
        <v>927</v>
      </c>
      <c r="E26" s="251" t="s">
        <v>31</v>
      </c>
      <c r="F26" s="252" t="s">
        <v>31</v>
      </c>
    </row>
    <row r="27" spans="1:6" ht="15" customHeight="1" x14ac:dyDescent="0.2">
      <c r="A27" s="249" t="s">
        <v>946</v>
      </c>
      <c r="B27" s="250" t="s">
        <v>947</v>
      </c>
      <c r="C27" s="253" t="s">
        <v>927</v>
      </c>
      <c r="D27" s="251" t="s">
        <v>30</v>
      </c>
      <c r="E27" s="251" t="s">
        <v>31</v>
      </c>
      <c r="F27" s="255" t="s">
        <v>927</v>
      </c>
    </row>
    <row r="28" spans="1:6" ht="30" customHeight="1" x14ac:dyDescent="0.2">
      <c r="A28" s="254" t="s">
        <v>948</v>
      </c>
      <c r="B28" s="250" t="s">
        <v>947</v>
      </c>
      <c r="C28" s="253" t="s">
        <v>927</v>
      </c>
      <c r="D28" s="253" t="s">
        <v>927</v>
      </c>
      <c r="E28" s="251" t="s">
        <v>30</v>
      </c>
      <c r="F28" s="252" t="s">
        <v>31</v>
      </c>
    </row>
    <row r="29" spans="1:6" ht="24.75" customHeight="1" x14ac:dyDescent="0.2">
      <c r="A29" s="249" t="s">
        <v>949</v>
      </c>
      <c r="B29" s="250"/>
      <c r="C29" s="251"/>
      <c r="D29" s="251"/>
      <c r="E29" s="251"/>
      <c r="F29" s="252"/>
    </row>
    <row r="30" spans="1:6" ht="15" customHeight="1" x14ac:dyDescent="0.2">
      <c r="A30" s="249" t="s">
        <v>950</v>
      </c>
      <c r="B30" s="250" t="s">
        <v>951</v>
      </c>
      <c r="C30" s="253" t="s">
        <v>927</v>
      </c>
      <c r="D30" s="251" t="s">
        <v>31</v>
      </c>
      <c r="E30" s="251" t="s">
        <v>31</v>
      </c>
      <c r="F30" s="252" t="s">
        <v>31</v>
      </c>
    </row>
    <row r="31" spans="1:6" ht="15" customHeight="1" x14ac:dyDescent="0.2">
      <c r="A31" s="249" t="s">
        <v>952</v>
      </c>
      <c r="B31" s="250" t="s">
        <v>953</v>
      </c>
      <c r="C31" s="253" t="s">
        <v>927</v>
      </c>
      <c r="D31" s="253" t="s">
        <v>927</v>
      </c>
      <c r="E31" s="251" t="s">
        <v>31</v>
      </c>
      <c r="F31" s="252" t="s">
        <v>31</v>
      </c>
    </row>
    <row r="32" spans="1:6" ht="15" customHeight="1" x14ac:dyDescent="0.2">
      <c r="A32" s="249" t="s">
        <v>954</v>
      </c>
      <c r="B32" s="250" t="s">
        <v>955</v>
      </c>
      <c r="C32" s="251" t="s">
        <v>32</v>
      </c>
      <c r="D32" s="251" t="s">
        <v>32</v>
      </c>
      <c r="E32" s="251" t="s">
        <v>32</v>
      </c>
      <c r="F32" s="252" t="s">
        <v>32</v>
      </c>
    </row>
    <row r="33" spans="1:6" ht="24.75" customHeight="1" x14ac:dyDescent="0.2">
      <c r="A33" s="249" t="s">
        <v>956</v>
      </c>
      <c r="B33" s="250"/>
      <c r="C33" s="251"/>
      <c r="D33" s="251"/>
      <c r="E33" s="251"/>
      <c r="F33" s="252"/>
    </row>
    <row r="34" spans="1:6" ht="15" customHeight="1" x14ac:dyDescent="0.2">
      <c r="A34" s="249" t="s">
        <v>957</v>
      </c>
      <c r="B34" s="250" t="s">
        <v>958</v>
      </c>
      <c r="C34" s="251" t="s">
        <v>31</v>
      </c>
      <c r="D34" s="251" t="s">
        <v>31</v>
      </c>
      <c r="E34" s="251" t="s">
        <v>31</v>
      </c>
      <c r="F34" s="252" t="s">
        <v>31</v>
      </c>
    </row>
    <row r="35" spans="1:6" ht="15" customHeight="1" x14ac:dyDescent="0.2">
      <c r="A35" s="249" t="s">
        <v>959</v>
      </c>
      <c r="B35" s="250" t="s">
        <v>960</v>
      </c>
      <c r="C35" s="253" t="s">
        <v>927</v>
      </c>
      <c r="D35" s="253" t="s">
        <v>927</v>
      </c>
      <c r="E35" s="251" t="s">
        <v>31</v>
      </c>
      <c r="F35" s="252" t="s">
        <v>31</v>
      </c>
    </row>
    <row r="36" spans="1:6" ht="15" customHeight="1" x14ac:dyDescent="0.2">
      <c r="A36" s="249" t="s">
        <v>961</v>
      </c>
      <c r="B36" s="250" t="s">
        <v>962</v>
      </c>
      <c r="C36" s="253" t="s">
        <v>927</v>
      </c>
      <c r="D36" s="253" t="s">
        <v>927</v>
      </c>
      <c r="E36" s="251" t="s">
        <v>31</v>
      </c>
      <c r="F36" s="252" t="s">
        <v>31</v>
      </c>
    </row>
    <row r="37" spans="1:6" ht="24.75" customHeight="1" x14ac:dyDescent="0.2">
      <c r="A37" s="249" t="s">
        <v>963</v>
      </c>
      <c r="B37" s="250"/>
      <c r="C37" s="251"/>
      <c r="D37" s="251"/>
      <c r="E37" s="251"/>
      <c r="F37" s="252"/>
    </row>
    <row r="38" spans="1:6" ht="15" customHeight="1" x14ac:dyDescent="0.2">
      <c r="A38" s="249" t="s">
        <v>964</v>
      </c>
      <c r="B38" s="250" t="s">
        <v>965</v>
      </c>
      <c r="C38" s="253" t="s">
        <v>927</v>
      </c>
      <c r="D38" s="251" t="s">
        <v>31</v>
      </c>
      <c r="E38" s="251" t="s">
        <v>31</v>
      </c>
      <c r="F38" s="252" t="s">
        <v>31</v>
      </c>
    </row>
    <row r="39" spans="1:6" ht="15" customHeight="1" x14ac:dyDescent="0.2">
      <c r="A39" s="249" t="s">
        <v>966</v>
      </c>
      <c r="B39" s="250" t="s">
        <v>967</v>
      </c>
      <c r="C39" s="253" t="s">
        <v>927</v>
      </c>
      <c r="D39" s="251" t="s">
        <v>32</v>
      </c>
      <c r="E39" s="251" t="s">
        <v>32</v>
      </c>
      <c r="F39" s="252" t="s">
        <v>32</v>
      </c>
    </row>
    <row r="40" spans="1:6" ht="25.5" customHeight="1" x14ac:dyDescent="0.2">
      <c r="A40" s="249" t="s">
        <v>968</v>
      </c>
      <c r="B40" s="250"/>
      <c r="C40" s="251"/>
      <c r="D40" s="251"/>
      <c r="E40" s="251"/>
      <c r="F40" s="252"/>
    </row>
    <row r="41" spans="1:6" ht="15" customHeight="1" x14ac:dyDescent="0.2">
      <c r="A41" s="249" t="s">
        <v>969</v>
      </c>
      <c r="B41" s="250" t="s">
        <v>970</v>
      </c>
      <c r="C41" s="251" t="s">
        <v>31</v>
      </c>
      <c r="D41" s="251" t="s">
        <v>31</v>
      </c>
      <c r="E41" s="251" t="s">
        <v>31</v>
      </c>
      <c r="F41" s="252" t="s">
        <v>31</v>
      </c>
    </row>
    <row r="42" spans="1:6" ht="15" customHeight="1" x14ac:dyDescent="0.2">
      <c r="A42" s="249" t="s">
        <v>971</v>
      </c>
      <c r="B42" s="250" t="s">
        <v>972</v>
      </c>
      <c r="C42" s="251" t="s">
        <v>31</v>
      </c>
      <c r="D42" s="251" t="s">
        <v>31</v>
      </c>
      <c r="E42" s="251" t="s">
        <v>31</v>
      </c>
      <c r="F42" s="252" t="s">
        <v>31</v>
      </c>
    </row>
    <row r="43" spans="1:6" ht="24.75" customHeight="1" x14ac:dyDescent="0.2">
      <c r="A43" s="249" t="s">
        <v>973</v>
      </c>
      <c r="B43" s="250"/>
      <c r="C43" s="251"/>
      <c r="D43" s="251"/>
      <c r="E43" s="251"/>
      <c r="F43" s="252"/>
    </row>
    <row r="44" spans="1:6" ht="15" customHeight="1" x14ac:dyDescent="0.2">
      <c r="A44" s="249" t="s">
        <v>974</v>
      </c>
      <c r="B44" s="250" t="s">
        <v>975</v>
      </c>
      <c r="C44" s="253" t="s">
        <v>927</v>
      </c>
      <c r="D44" s="251" t="s">
        <v>30</v>
      </c>
      <c r="E44" s="251" t="s">
        <v>31</v>
      </c>
      <c r="F44" s="252" t="s">
        <v>31</v>
      </c>
    </row>
    <row r="45" spans="1:6" ht="15" customHeight="1" x14ac:dyDescent="0.2">
      <c r="A45" s="249" t="s">
        <v>976</v>
      </c>
      <c r="B45" s="250" t="s">
        <v>975</v>
      </c>
      <c r="C45" s="253" t="s">
        <v>927</v>
      </c>
      <c r="D45" s="251" t="s">
        <v>30</v>
      </c>
      <c r="E45" s="251" t="s">
        <v>30</v>
      </c>
      <c r="F45" s="252" t="s">
        <v>30</v>
      </c>
    </row>
    <row r="46" spans="1:6" ht="15" customHeight="1" x14ac:dyDescent="0.2">
      <c r="A46" s="249" t="s">
        <v>977</v>
      </c>
      <c r="B46" s="250" t="s">
        <v>28</v>
      </c>
      <c r="C46" s="253" t="s">
        <v>927</v>
      </c>
      <c r="D46" s="253" t="s">
        <v>927</v>
      </c>
      <c r="E46" s="251" t="s">
        <v>30</v>
      </c>
      <c r="F46" s="252" t="s">
        <v>30</v>
      </c>
    </row>
    <row r="47" spans="1:6" ht="15" customHeight="1" x14ac:dyDescent="0.2">
      <c r="A47" s="249" t="s">
        <v>978</v>
      </c>
      <c r="B47" s="250" t="s">
        <v>979</v>
      </c>
      <c r="C47" s="253" t="s">
        <v>927</v>
      </c>
      <c r="D47" s="253" t="s">
        <v>927</v>
      </c>
      <c r="E47" s="253" t="s">
        <v>927</v>
      </c>
      <c r="F47" s="252" t="s">
        <v>31</v>
      </c>
    </row>
    <row r="48" spans="1:6" ht="15" customHeight="1" thickBot="1" x14ac:dyDescent="0.25">
      <c r="A48" s="256" t="s">
        <v>980</v>
      </c>
      <c r="B48" s="257" t="s">
        <v>29</v>
      </c>
      <c r="C48" s="258" t="s">
        <v>927</v>
      </c>
      <c r="D48" s="259" t="s">
        <v>30</v>
      </c>
      <c r="E48" s="259" t="s">
        <v>30</v>
      </c>
      <c r="F48" s="260" t="s">
        <v>30</v>
      </c>
    </row>
    <row r="49" spans="1:6" ht="21" customHeight="1" thickTop="1" x14ac:dyDescent="0.2">
      <c r="A49" s="481" t="s">
        <v>981</v>
      </c>
      <c r="B49" s="482"/>
      <c r="C49" s="482"/>
      <c r="D49" s="482"/>
      <c r="E49" s="482"/>
      <c r="F49" s="483"/>
    </row>
    <row r="50" spans="1:6" x14ac:dyDescent="0.2">
      <c r="A50" s="484" t="s">
        <v>982</v>
      </c>
      <c r="B50" s="485"/>
      <c r="C50" s="485"/>
      <c r="D50" s="485"/>
      <c r="E50" s="485"/>
      <c r="F50" s="486"/>
    </row>
    <row r="51" spans="1:6" x14ac:dyDescent="0.2">
      <c r="A51" s="484" t="s">
        <v>983</v>
      </c>
      <c r="B51" s="485"/>
      <c r="C51" s="485"/>
      <c r="D51" s="485"/>
      <c r="E51" s="485"/>
      <c r="F51" s="486"/>
    </row>
    <row r="52" spans="1:6" ht="13.5" thickBot="1" x14ac:dyDescent="0.25">
      <c r="A52" s="472" t="s">
        <v>984</v>
      </c>
      <c r="B52" s="473"/>
      <c r="C52" s="473"/>
      <c r="D52" s="473"/>
      <c r="E52" s="473"/>
      <c r="F52" s="474"/>
    </row>
    <row r="53" spans="1:6" ht="13.5" thickTop="1" x14ac:dyDescent="0.2"/>
  </sheetData>
  <sheetProtection password="DA3B" sheet="1" objects="1" scenarios="1"/>
  <mergeCells count="7">
    <mergeCell ref="A52:F52"/>
    <mergeCell ref="A3:A4"/>
    <mergeCell ref="B3:B4"/>
    <mergeCell ref="C3:F3"/>
    <mergeCell ref="A49:F49"/>
    <mergeCell ref="A50:F50"/>
    <mergeCell ref="A51:F51"/>
  </mergeCells>
  <phoneticPr fontId="17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4D3A5-6D0B-4F2E-AF7B-E03C0CD145F1}">
  <dimension ref="A1:H116"/>
  <sheetViews>
    <sheetView topLeftCell="A22" workbookViewId="0">
      <selection activeCell="A35" sqref="A35:IV35"/>
    </sheetView>
  </sheetViews>
  <sheetFormatPr baseColWidth="10" defaultRowHeight="12.75" x14ac:dyDescent="0.2"/>
  <cols>
    <col min="1" max="1" width="13.28515625" style="225" customWidth="1"/>
    <col min="2" max="2" width="11.42578125" style="262"/>
    <col min="3" max="16384" width="11.42578125" style="225"/>
  </cols>
  <sheetData>
    <row r="1" spans="1:3" s="224" customFormat="1" ht="23.25" customHeight="1" x14ac:dyDescent="0.2">
      <c r="A1" s="297" t="s">
        <v>915</v>
      </c>
      <c r="B1" s="298"/>
    </row>
    <row r="2" spans="1:3" s="224" customFormat="1" ht="24" customHeight="1" thickBot="1" x14ac:dyDescent="0.25">
      <c r="A2" s="297" t="s">
        <v>985</v>
      </c>
      <c r="B2" s="298"/>
    </row>
    <row r="3" spans="1:3" s="224" customFormat="1" ht="27" thickTop="1" thickBot="1" x14ac:dyDescent="0.25">
      <c r="A3" s="299" t="s">
        <v>986</v>
      </c>
      <c r="B3" s="307" t="s">
        <v>987</v>
      </c>
      <c r="C3" s="300" t="s">
        <v>987</v>
      </c>
    </row>
    <row r="4" spans="1:3" ht="15.95" customHeight="1" thickTop="1" x14ac:dyDescent="0.2">
      <c r="A4" s="301" t="s">
        <v>86</v>
      </c>
      <c r="B4" s="308">
        <f>'Tabelle 3orig'!G9</f>
        <v>488000000</v>
      </c>
      <c r="C4" s="302">
        <v>490000000</v>
      </c>
    </row>
    <row r="5" spans="1:3" ht="15.95" customHeight="1" x14ac:dyDescent="0.2">
      <c r="A5" s="312" t="str">
        <f>'Tabelle 3orig'!A12</f>
        <v>Be-7</v>
      </c>
      <c r="B5" s="309">
        <f>'Tabelle 3orig'!G12</f>
        <v>435000000</v>
      </c>
      <c r="C5" s="309"/>
    </row>
    <row r="6" spans="1:3" ht="15.95" customHeight="1" x14ac:dyDescent="0.2">
      <c r="A6" s="312" t="str">
        <f>'Tabelle 3orig'!A13</f>
        <v>C-11</v>
      </c>
      <c r="B6" s="309">
        <f>'Tabelle 3orig'!G13</f>
        <v>6250000000</v>
      </c>
      <c r="C6" s="309"/>
    </row>
    <row r="7" spans="1:3" ht="15.95" customHeight="1" x14ac:dyDescent="0.2">
      <c r="A7" s="303" t="s">
        <v>882</v>
      </c>
      <c r="B7" s="310">
        <f>'Tabelle 3orig'!G19</f>
        <v>34500000</v>
      </c>
      <c r="C7" s="304">
        <v>35000000</v>
      </c>
    </row>
    <row r="8" spans="1:3" ht="15.95" customHeight="1" x14ac:dyDescent="0.2">
      <c r="A8" s="303" t="s">
        <v>11</v>
      </c>
      <c r="B8" s="310">
        <f>'Tabelle 3orig'!G30</f>
        <v>215000000</v>
      </c>
      <c r="C8" s="304">
        <v>210000000</v>
      </c>
    </row>
    <row r="9" spans="1:3" ht="15.95" customHeight="1" x14ac:dyDescent="0.2">
      <c r="A9" s="303" t="s">
        <v>97</v>
      </c>
      <c r="B9" s="310">
        <f>'Tabelle 3orig'!G31</f>
        <v>10000000</v>
      </c>
      <c r="C9" s="304">
        <v>10000000</v>
      </c>
    </row>
    <row r="10" spans="1:3" ht="15.95" customHeight="1" x14ac:dyDescent="0.2">
      <c r="A10" s="313" t="str">
        <f>'Tabelle 3orig'!A33</f>
        <v>Na-24</v>
      </c>
      <c r="B10" s="310">
        <f>'Tabelle 3orig'!G33</f>
        <v>37700000</v>
      </c>
      <c r="C10" s="310"/>
    </row>
    <row r="11" spans="1:3" ht="15.95" customHeight="1" x14ac:dyDescent="0.2">
      <c r="A11" s="313" t="str">
        <f>'Tabelle 3orig'!A37</f>
        <v>Mg-28</v>
      </c>
      <c r="B11" s="310">
        <f>'Tabelle 3orig'!G37</f>
        <v>11800000</v>
      </c>
      <c r="C11" s="310"/>
    </row>
    <row r="12" spans="1:3" ht="15.95" customHeight="1" x14ac:dyDescent="0.2">
      <c r="A12" s="303" t="s">
        <v>104</v>
      </c>
      <c r="B12" s="310">
        <f>'Tabelle 3orig'!G39</f>
        <v>6900000</v>
      </c>
      <c r="C12" s="304">
        <v>6900000</v>
      </c>
    </row>
    <row r="13" spans="1:3" ht="15.95" customHeight="1" x14ac:dyDescent="0.2">
      <c r="A13" s="303" t="s">
        <v>105</v>
      </c>
      <c r="B13" s="310">
        <f>'Tabelle 3orig'!G41</f>
        <v>15400000</v>
      </c>
      <c r="C13" s="304">
        <v>15000000</v>
      </c>
    </row>
    <row r="14" spans="1:3" ht="15.95" customHeight="1" x14ac:dyDescent="0.2">
      <c r="A14" s="303" t="s">
        <v>880</v>
      </c>
      <c r="B14" s="310">
        <f>'Tabelle 3orig'!G43</f>
        <v>17400000</v>
      </c>
      <c r="C14" s="304">
        <v>17000000</v>
      </c>
    </row>
    <row r="15" spans="1:3" ht="15.95" customHeight="1" x14ac:dyDescent="0.2">
      <c r="A15" s="303" t="s">
        <v>883</v>
      </c>
      <c r="B15" s="310">
        <f>'Tabelle 3orig'!G48</f>
        <v>3850000</v>
      </c>
      <c r="C15" s="304">
        <v>3900000</v>
      </c>
    </row>
    <row r="16" spans="1:3" ht="15.95" customHeight="1" x14ac:dyDescent="0.2">
      <c r="A16" s="313" t="str">
        <f>'Tabelle 3orig'!A50</f>
        <v>K-42</v>
      </c>
      <c r="B16" s="310">
        <f>'Tabelle 3orig'!G50</f>
        <v>100000000</v>
      </c>
      <c r="C16" s="310"/>
    </row>
    <row r="17" spans="1:3" ht="15.95" customHeight="1" x14ac:dyDescent="0.2">
      <c r="A17" s="303" t="s">
        <v>121</v>
      </c>
      <c r="B17" s="310">
        <f>'Tabelle 3orig'!G51</f>
        <v>8700000</v>
      </c>
      <c r="C17" s="304">
        <v>8700000</v>
      </c>
    </row>
    <row r="18" spans="1:3" ht="15.95" customHeight="1" x14ac:dyDescent="0.2">
      <c r="A18" s="313" t="str">
        <f>'Tabelle 3orig'!A52</f>
        <v>Ca-47</v>
      </c>
      <c r="B18" s="310">
        <f>'Tabelle 3orig'!G52</f>
        <v>9520000</v>
      </c>
      <c r="C18" s="310"/>
    </row>
    <row r="19" spans="1:3" ht="15.95" customHeight="1" x14ac:dyDescent="0.2">
      <c r="A19" s="313" t="str">
        <f>'Tabelle 3orig'!A53</f>
        <v>Sc-46</v>
      </c>
      <c r="B19" s="310">
        <f>'Tabelle 3orig'!G53</f>
        <v>4170000</v>
      </c>
      <c r="C19" s="310"/>
    </row>
    <row r="20" spans="1:3" ht="15.95" customHeight="1" x14ac:dyDescent="0.2">
      <c r="A20" s="303" t="s">
        <v>881</v>
      </c>
      <c r="B20" s="310">
        <f>'Tabelle 3orig'!G56</f>
        <v>556000000</v>
      </c>
      <c r="C20" s="304">
        <v>560000000</v>
      </c>
    </row>
    <row r="21" spans="1:3" ht="15.95" customHeight="1" x14ac:dyDescent="0.2">
      <c r="A21" s="303" t="s">
        <v>143</v>
      </c>
      <c r="B21" s="310">
        <f>'Tabelle 3orig'!G58</f>
        <v>16700000</v>
      </c>
      <c r="C21" s="304">
        <v>17000000</v>
      </c>
    </row>
    <row r="22" spans="1:3" ht="15.95" customHeight="1" x14ac:dyDescent="0.2">
      <c r="A22" s="303" t="s">
        <v>146</v>
      </c>
      <c r="B22" s="310">
        <f>'Tabelle 3orig'!G59</f>
        <v>15200000</v>
      </c>
      <c r="C22" s="304">
        <v>15000000</v>
      </c>
    </row>
    <row r="23" spans="1:3" ht="15.95" customHeight="1" x14ac:dyDescent="0.2">
      <c r="A23" s="303" t="s">
        <v>147</v>
      </c>
      <c r="B23" s="310">
        <f>'Tabelle 3orig'!G64</f>
        <v>6250000</v>
      </c>
      <c r="C23" s="304">
        <v>6200000</v>
      </c>
    </row>
    <row r="24" spans="1:3" ht="15.95" customHeight="1" x14ac:dyDescent="0.2">
      <c r="A24" s="303" t="s">
        <v>151</v>
      </c>
      <c r="B24" s="310">
        <f>'Tabelle 3orig'!G68</f>
        <v>33300000</v>
      </c>
      <c r="C24" s="304">
        <v>33000000</v>
      </c>
    </row>
    <row r="25" spans="1:3" ht="15.95" customHeight="1" x14ac:dyDescent="0.2">
      <c r="A25" s="303" t="s">
        <v>152</v>
      </c>
      <c r="B25" s="310">
        <f>'Tabelle 3orig'!G70</f>
        <v>14300000</v>
      </c>
      <c r="C25" s="304">
        <v>12000000</v>
      </c>
    </row>
    <row r="26" spans="1:3" ht="15.95" customHeight="1" x14ac:dyDescent="0.2">
      <c r="A26" s="303" t="s">
        <v>154</v>
      </c>
      <c r="B26" s="310">
        <f>'Tabelle 3orig'!G76</f>
        <v>1180000</v>
      </c>
      <c r="C26" s="304">
        <v>1200000</v>
      </c>
    </row>
    <row r="27" spans="1:3" ht="15.95" customHeight="1" x14ac:dyDescent="0.2">
      <c r="A27" s="313" t="str">
        <f>'Tabelle 3orig'!A79</f>
        <v>Ni-59</v>
      </c>
      <c r="B27" s="310">
        <f>'Tabelle 3orig'!G79</f>
        <v>24100000</v>
      </c>
      <c r="C27" s="310"/>
    </row>
    <row r="28" spans="1:3" ht="15.95" customHeight="1" x14ac:dyDescent="0.2">
      <c r="A28" s="303" t="s">
        <v>161</v>
      </c>
      <c r="B28" s="310">
        <f>'Tabelle 3orig'!G82</f>
        <v>10000000</v>
      </c>
      <c r="C28" s="304">
        <v>10000000</v>
      </c>
    </row>
    <row r="29" spans="1:3" ht="15.95" customHeight="1" x14ac:dyDescent="0.2">
      <c r="A29" s="313" t="str">
        <f>'Tabelle 3orig'!A87</f>
        <v>Cu-64</v>
      </c>
      <c r="B29" s="310">
        <f>'Tabelle 3orig'!G87</f>
        <v>133000000</v>
      </c>
      <c r="C29" s="310"/>
    </row>
    <row r="30" spans="1:3" ht="15.95" customHeight="1" x14ac:dyDescent="0.2">
      <c r="A30" s="303" t="s">
        <v>170</v>
      </c>
      <c r="B30" s="310">
        <f>'Tabelle 3orig'!G89</f>
        <v>7140000</v>
      </c>
      <c r="C30" s="304">
        <v>7100000</v>
      </c>
    </row>
    <row r="31" spans="1:3" ht="15.95" customHeight="1" x14ac:dyDescent="0.2">
      <c r="A31" s="303" t="s">
        <v>178</v>
      </c>
      <c r="B31" s="310">
        <f>'Tabelle 3orig'!G91</f>
        <v>71400000</v>
      </c>
      <c r="C31" s="304">
        <v>71000000</v>
      </c>
    </row>
    <row r="32" spans="1:3" ht="15.95" customHeight="1" x14ac:dyDescent="0.2">
      <c r="A32" s="303" t="s">
        <v>201</v>
      </c>
      <c r="B32" s="310">
        <f>'Tabelle 3orig'!G93</f>
        <v>11800000</v>
      </c>
      <c r="C32" s="304">
        <v>12000000</v>
      </c>
    </row>
    <row r="33" spans="1:3" ht="15.95" customHeight="1" x14ac:dyDescent="0.2">
      <c r="A33" s="303" t="s">
        <v>241</v>
      </c>
      <c r="B33" s="310">
        <f>'Tabelle 3orig'!G97</f>
        <v>31300000</v>
      </c>
      <c r="C33" s="304">
        <v>31000000</v>
      </c>
    </row>
    <row r="34" spans="1:3" ht="15.95" customHeight="1" x14ac:dyDescent="0.2">
      <c r="A34" s="303" t="s">
        <v>244</v>
      </c>
      <c r="B34" s="310">
        <f>'Tabelle 3orig'!G99</f>
        <v>3570000</v>
      </c>
      <c r="C34" s="304">
        <v>3600000</v>
      </c>
    </row>
    <row r="35" spans="1:3" ht="15.95" customHeight="1" x14ac:dyDescent="0.2">
      <c r="A35" s="303" t="s">
        <v>988</v>
      </c>
      <c r="B35" s="310">
        <f>'Tabelle 3orig'!G101</f>
        <v>238000</v>
      </c>
      <c r="C35" s="304">
        <v>240000</v>
      </c>
    </row>
    <row r="36" spans="1:3" ht="15.95" customHeight="1" x14ac:dyDescent="0.2">
      <c r="A36" s="303" t="s">
        <v>251</v>
      </c>
      <c r="B36" s="310">
        <f>'Tabelle 3orig'!G103</f>
        <v>6060000</v>
      </c>
      <c r="C36" s="304">
        <v>6100000</v>
      </c>
    </row>
    <row r="37" spans="1:3" ht="15.95" customHeight="1" x14ac:dyDescent="0.2">
      <c r="A37" s="303" t="s">
        <v>12</v>
      </c>
      <c r="B37" s="310">
        <f>'Tabelle 3orig'!G108</f>
        <v>11800000</v>
      </c>
      <c r="C37" s="304">
        <v>12000000</v>
      </c>
    </row>
    <row r="38" spans="1:3" ht="15.95" customHeight="1" x14ac:dyDescent="0.2">
      <c r="A38" s="303" t="s">
        <v>263</v>
      </c>
      <c r="B38" s="310">
        <f>'Tabelle 3orig'!G111</f>
        <v>4760000</v>
      </c>
      <c r="C38" s="304">
        <v>4800000</v>
      </c>
    </row>
    <row r="39" spans="1:3" ht="15.95" customHeight="1" x14ac:dyDescent="0.2">
      <c r="A39" s="313" t="str">
        <f>'Tabelle 3orig'!A113</f>
        <v>Nb-94</v>
      </c>
      <c r="B39" s="310">
        <f>'Tabelle 3orig'!G113</f>
        <v>800000</v>
      </c>
      <c r="C39" s="310"/>
    </row>
    <row r="40" spans="1:3" ht="15.95" customHeight="1" x14ac:dyDescent="0.2">
      <c r="A40" s="303" t="s">
        <v>271</v>
      </c>
      <c r="B40" s="310">
        <f>'Tabelle 3orig'!G115</f>
        <v>15400000</v>
      </c>
      <c r="C40" s="304">
        <v>15000000</v>
      </c>
    </row>
    <row r="41" spans="1:3" ht="15.95" customHeight="1" x14ac:dyDescent="0.2">
      <c r="A41" s="303" t="s">
        <v>864</v>
      </c>
      <c r="B41" s="310">
        <f>'Tabelle 3orig'!G119</f>
        <v>18200000</v>
      </c>
      <c r="C41" s="304">
        <v>18000000</v>
      </c>
    </row>
    <row r="42" spans="1:3" ht="15.95" customHeight="1" x14ac:dyDescent="0.2">
      <c r="A42" s="303" t="s">
        <v>288</v>
      </c>
      <c r="B42" s="310">
        <f>'Tabelle 3orig'!G121</f>
        <v>6250000</v>
      </c>
      <c r="C42" s="304">
        <v>6300000</v>
      </c>
    </row>
    <row r="43" spans="1:3" ht="15.95" customHeight="1" x14ac:dyDescent="0.2">
      <c r="A43" s="303" t="s">
        <v>68</v>
      </c>
      <c r="B43" s="310">
        <f>'Tabelle 3orig'!G125</f>
        <v>690000000</v>
      </c>
      <c r="C43" s="304">
        <v>690000000</v>
      </c>
    </row>
    <row r="44" spans="1:3" ht="15.95" customHeight="1" x14ac:dyDescent="0.2">
      <c r="A44" s="303" t="s">
        <v>989</v>
      </c>
      <c r="B44" s="310">
        <f>'Tabelle 3orig'!G128</f>
        <v>9090000</v>
      </c>
      <c r="C44" s="304">
        <v>9100000</v>
      </c>
    </row>
    <row r="45" spans="1:3" ht="15.95" customHeight="1" x14ac:dyDescent="0.2">
      <c r="A45" s="303" t="s">
        <v>990</v>
      </c>
      <c r="B45" s="310">
        <f>'Tabelle 3orig'!G134</f>
        <v>571000</v>
      </c>
      <c r="C45" s="304">
        <v>570000</v>
      </c>
    </row>
    <row r="46" spans="1:3" ht="15.95" customHeight="1" x14ac:dyDescent="0.2">
      <c r="A46" s="313" t="str">
        <f>'Tabelle 3orig'!A143</f>
        <v>Rh-105</v>
      </c>
      <c r="B46" s="310">
        <f>'Tabelle 3orig'!G143</f>
        <v>45500000</v>
      </c>
      <c r="C46" s="310"/>
    </row>
    <row r="47" spans="1:3" ht="15.95" customHeight="1" x14ac:dyDescent="0.2">
      <c r="A47" s="303" t="s">
        <v>885</v>
      </c>
      <c r="B47" s="310">
        <f>'Tabelle 3orig'!G146</f>
        <v>1050000</v>
      </c>
      <c r="C47" s="304">
        <v>1100000</v>
      </c>
    </row>
    <row r="48" spans="1:3" ht="15.95" customHeight="1" x14ac:dyDescent="0.2">
      <c r="A48" s="303" t="s">
        <v>320</v>
      </c>
      <c r="B48" s="310">
        <f>'Tabelle 3orig'!G149</f>
        <v>2740000</v>
      </c>
      <c r="C48" s="304">
        <v>2700000</v>
      </c>
    </row>
    <row r="49" spans="1:3" ht="15.95" customHeight="1" x14ac:dyDescent="0.2">
      <c r="A49" s="303" t="s">
        <v>991</v>
      </c>
      <c r="B49" s="310">
        <f>'Tabelle 3orig'!G151</f>
        <v>652000</v>
      </c>
      <c r="C49" s="304">
        <v>650000</v>
      </c>
    </row>
    <row r="50" spans="1:3" ht="15.95" customHeight="1" x14ac:dyDescent="0.2">
      <c r="A50" s="303" t="s">
        <v>337</v>
      </c>
      <c r="B50" s="310">
        <f>'Tabelle 3orig'!G157</f>
        <v>64500000</v>
      </c>
      <c r="C50" s="304">
        <v>65000000</v>
      </c>
    </row>
    <row r="51" spans="1:3" ht="15.95" customHeight="1" x14ac:dyDescent="0.2">
      <c r="A51" s="313" t="str">
        <f>'Tabelle 3orig'!A161</f>
        <v>In-113m</v>
      </c>
      <c r="B51" s="310">
        <f>'Tabelle 3orig'!G161</f>
        <v>625000000</v>
      </c>
      <c r="C51" s="310"/>
    </row>
    <row r="52" spans="1:3" ht="15.95" customHeight="1" x14ac:dyDescent="0.2">
      <c r="A52" s="303" t="s">
        <v>349</v>
      </c>
      <c r="B52" s="310">
        <f>'Tabelle 3orig'!G163</f>
        <v>10500000</v>
      </c>
      <c r="C52" s="304">
        <v>11000000</v>
      </c>
    </row>
    <row r="53" spans="1:3" ht="15.95" customHeight="1" x14ac:dyDescent="0.2">
      <c r="A53" s="313" t="str">
        <f>'Tabelle 3orig'!A167</f>
        <v>Sb-122</v>
      </c>
      <c r="B53" s="310">
        <f>'Tabelle 3orig'!G167</f>
        <v>16700000</v>
      </c>
      <c r="C53" s="310"/>
    </row>
    <row r="54" spans="1:3" ht="15.95" customHeight="1" x14ac:dyDescent="0.2">
      <c r="A54" s="303" t="s">
        <v>369</v>
      </c>
      <c r="B54" s="310">
        <f>'Tabelle 3orig'!G169</f>
        <v>4260000</v>
      </c>
      <c r="C54" s="304">
        <v>4300000</v>
      </c>
    </row>
    <row r="55" spans="1:3" ht="15.95" customHeight="1" x14ac:dyDescent="0.2">
      <c r="A55" s="303" t="s">
        <v>992</v>
      </c>
      <c r="B55" s="310">
        <f>'Tabelle 3orig'!G171</f>
        <v>6060000</v>
      </c>
      <c r="C55" s="304">
        <v>6100000</v>
      </c>
    </row>
    <row r="56" spans="1:3" ht="15.95" customHeight="1" x14ac:dyDescent="0.2">
      <c r="A56" s="303" t="s">
        <v>382</v>
      </c>
      <c r="B56" s="310">
        <f>'Tabelle 3orig'!G173</f>
        <v>5880000</v>
      </c>
      <c r="C56" s="304">
        <v>5900000</v>
      </c>
    </row>
    <row r="57" spans="1:3" ht="15.95" customHeight="1" x14ac:dyDescent="0.2">
      <c r="A57" s="303" t="s">
        <v>13</v>
      </c>
      <c r="B57" s="310">
        <f>'Tabelle 3orig'!G183</f>
        <v>81100000</v>
      </c>
      <c r="C57" s="304">
        <v>81000000</v>
      </c>
    </row>
    <row r="58" spans="1:3" ht="15.95" customHeight="1" x14ac:dyDescent="0.2">
      <c r="A58" s="313" t="str">
        <f>'Tabelle 3orig'!A190</f>
        <v>J-124</v>
      </c>
      <c r="B58" s="310">
        <f>'Tabelle 3orig'!G190</f>
        <v>1300000</v>
      </c>
      <c r="C58" s="310"/>
    </row>
    <row r="59" spans="1:3" ht="15.95" customHeight="1" x14ac:dyDescent="0.2">
      <c r="A59" s="303" t="s">
        <v>15</v>
      </c>
      <c r="B59" s="310">
        <f>'Tabelle 3orig'!G195</f>
        <v>1110000</v>
      </c>
      <c r="C59" s="304">
        <v>1100000</v>
      </c>
    </row>
    <row r="60" spans="1:3" ht="15.95" customHeight="1" x14ac:dyDescent="0.2">
      <c r="A60" s="303" t="s">
        <v>1322</v>
      </c>
      <c r="B60" s="310">
        <f>'Tabelle 3orig'!G201</f>
        <v>158000</v>
      </c>
      <c r="C60" s="304">
        <v>160000</v>
      </c>
    </row>
    <row r="61" spans="1:3" ht="15.95" customHeight="1" x14ac:dyDescent="0.2">
      <c r="A61" s="303" t="s">
        <v>14</v>
      </c>
      <c r="B61" s="310">
        <f>'Tabelle 3orig'!G208</f>
        <v>769000</v>
      </c>
      <c r="C61" s="304">
        <v>770000</v>
      </c>
    </row>
    <row r="62" spans="1:3" ht="15.95" customHeight="1" x14ac:dyDescent="0.2">
      <c r="A62" s="303" t="s">
        <v>872</v>
      </c>
      <c r="B62" s="310">
        <f>'Tabelle 3orig'!G218</f>
        <v>64500000</v>
      </c>
      <c r="C62" s="304">
        <v>65000000</v>
      </c>
    </row>
    <row r="63" spans="1:3" ht="15.95" customHeight="1" x14ac:dyDescent="0.2">
      <c r="A63" s="313" t="str">
        <f>'Tabelle 3orig'!A227</f>
        <v>J-133</v>
      </c>
      <c r="B63" s="310">
        <f>'Tabelle 3orig'!G227</f>
        <v>3950000</v>
      </c>
      <c r="C63" s="310"/>
    </row>
    <row r="64" spans="1:3" ht="15.95" customHeight="1" x14ac:dyDescent="0.2">
      <c r="A64" s="303" t="s">
        <v>414</v>
      </c>
      <c r="B64" s="310">
        <f>'Tabelle 3orig'!G232</f>
        <v>2080000</v>
      </c>
      <c r="C64" s="304">
        <v>2100000</v>
      </c>
    </row>
    <row r="65" spans="1:3" ht="15.95" customHeight="1" x14ac:dyDescent="0.2">
      <c r="A65" s="303" t="s">
        <v>993</v>
      </c>
      <c r="B65" s="310">
        <f>'Tabelle 3orig'!G234</f>
        <v>2990000</v>
      </c>
      <c r="C65" s="304">
        <v>3000000</v>
      </c>
    </row>
    <row r="66" spans="1:3" ht="15.95" customHeight="1" x14ac:dyDescent="0.2">
      <c r="A66" s="303" t="s">
        <v>425</v>
      </c>
      <c r="B66" s="310">
        <f>'Tabelle 3orig'!G236</f>
        <v>9090000</v>
      </c>
      <c r="C66" s="304">
        <v>9100000</v>
      </c>
    </row>
    <row r="67" spans="1:3" ht="15.95" customHeight="1" x14ac:dyDescent="0.2">
      <c r="A67" s="313" t="str">
        <f>'Tabelle 3orig'!A237</f>
        <v>Ba-140</v>
      </c>
      <c r="B67" s="310">
        <f>'Tabelle 3orig'!G237</f>
        <v>12500000</v>
      </c>
      <c r="C67" s="310"/>
    </row>
    <row r="68" spans="1:3" ht="15.95" customHeight="1" x14ac:dyDescent="0.2">
      <c r="A68" s="313" t="str">
        <f>'Tabelle 3orig'!A241</f>
        <v>La-140</v>
      </c>
      <c r="B68" s="310">
        <f>'Tabelle 3orig'!G241</f>
        <v>13300000</v>
      </c>
      <c r="C68" s="310"/>
    </row>
    <row r="69" spans="1:3" ht="15.95" customHeight="1" x14ac:dyDescent="0.2">
      <c r="A69" s="303" t="s">
        <v>889</v>
      </c>
      <c r="B69" s="310">
        <f>'Tabelle 3orig'!G243</f>
        <v>6250000</v>
      </c>
      <c r="C69" s="304">
        <v>6300000</v>
      </c>
    </row>
    <row r="70" spans="1:3" ht="15.95" customHeight="1" x14ac:dyDescent="0.2">
      <c r="A70" s="303" t="s">
        <v>994</v>
      </c>
      <c r="B70" s="310">
        <f>'Tabelle 3orig'!G244</f>
        <v>870000</v>
      </c>
      <c r="C70" s="304">
        <v>680000</v>
      </c>
    </row>
    <row r="71" spans="1:3" ht="15.95" customHeight="1" x14ac:dyDescent="0.2">
      <c r="A71" s="303" t="s">
        <v>475</v>
      </c>
      <c r="B71" s="310">
        <f>'Tabelle 3orig'!G247</f>
        <v>5710000</v>
      </c>
      <c r="C71" s="304">
        <v>5700000</v>
      </c>
    </row>
    <row r="72" spans="1:3" ht="15.95" customHeight="1" x14ac:dyDescent="0.2">
      <c r="A72" s="303" t="s">
        <v>499</v>
      </c>
      <c r="B72" s="310">
        <f>'Tabelle 3orig'!G250</f>
        <v>741000</v>
      </c>
      <c r="C72" s="304">
        <v>740000</v>
      </c>
    </row>
    <row r="73" spans="1:3" ht="15.95" customHeight="1" x14ac:dyDescent="0.2">
      <c r="A73" s="303" t="s">
        <v>501</v>
      </c>
      <c r="B73" s="310">
        <f>'Tabelle 3orig'!G251</f>
        <v>571000</v>
      </c>
      <c r="C73" s="304">
        <v>570000</v>
      </c>
    </row>
    <row r="74" spans="1:3" ht="15.95" customHeight="1" x14ac:dyDescent="0.2">
      <c r="A74" s="313" t="str">
        <f>'Tabelle 3orig'!A252</f>
        <v>Eu-155</v>
      </c>
      <c r="B74" s="310">
        <f>'Tabelle 3orig'!G252</f>
        <v>3900000</v>
      </c>
      <c r="C74" s="310"/>
    </row>
    <row r="75" spans="1:3" ht="15.95" customHeight="1" x14ac:dyDescent="0.2">
      <c r="A75" s="313" t="str">
        <f>'Tabelle 3orig'!A254</f>
        <v>Yb-169</v>
      </c>
      <c r="B75" s="310">
        <f>'Tabelle 3orig'!G254</f>
        <v>8330000</v>
      </c>
      <c r="C75" s="310"/>
    </row>
    <row r="76" spans="1:3" ht="15.95" customHeight="1" x14ac:dyDescent="0.2">
      <c r="A76" s="313" t="str">
        <f>'Tabelle 3orig'!A257</f>
        <v>Lu-177</v>
      </c>
      <c r="B76" s="310">
        <f>'Tabelle 3orig'!G257</f>
        <v>18200000</v>
      </c>
      <c r="C76" s="310"/>
    </row>
    <row r="77" spans="1:3" ht="15.95" customHeight="1" x14ac:dyDescent="0.2">
      <c r="A77" s="303" t="s">
        <v>588</v>
      </c>
      <c r="B77" s="310">
        <f>'Tabelle 3orig'!G260</f>
        <v>4880000</v>
      </c>
      <c r="C77" s="304">
        <v>4900000</v>
      </c>
    </row>
    <row r="78" spans="1:3" ht="15.95" customHeight="1" x14ac:dyDescent="0.2">
      <c r="A78" s="313" t="str">
        <f>'Tabelle 3orig'!A262</f>
        <v>Ta-182</v>
      </c>
      <c r="B78" s="310">
        <f>'Tabelle 3orig'!G262</f>
        <v>2700000</v>
      </c>
      <c r="C78" s="310"/>
    </row>
    <row r="79" spans="1:3" ht="15.95" customHeight="1" x14ac:dyDescent="0.2">
      <c r="A79" s="303" t="s">
        <v>70</v>
      </c>
      <c r="B79" s="310">
        <f>'Tabelle 3orig'!G266</f>
        <v>16700000</v>
      </c>
      <c r="C79" s="304">
        <v>17000000</v>
      </c>
    </row>
    <row r="80" spans="1:3" ht="15.95" customHeight="1" x14ac:dyDescent="0.2">
      <c r="A80" s="303" t="s">
        <v>890</v>
      </c>
      <c r="B80" s="310">
        <f>'Tabelle 3orig'!G271</f>
        <v>4080000</v>
      </c>
      <c r="C80" s="304">
        <v>4100000</v>
      </c>
    </row>
    <row r="81" spans="1:3" ht="15.95" customHeight="1" x14ac:dyDescent="0.2">
      <c r="A81" s="313" t="str">
        <f>'Tabelle 3orig'!A278</f>
        <v>Hg-197</v>
      </c>
      <c r="B81" s="310">
        <f>'Tabelle 3orig'!G278</f>
        <v>4170000</v>
      </c>
      <c r="C81" s="310"/>
    </row>
    <row r="82" spans="1:3" ht="15.95" customHeight="1" x14ac:dyDescent="0.2">
      <c r="A82" s="303" t="s">
        <v>679</v>
      </c>
      <c r="B82" s="310">
        <f>'Tabelle 3orig'!G283</f>
        <v>2860000</v>
      </c>
      <c r="C82" s="304">
        <v>2900000</v>
      </c>
    </row>
    <row r="83" spans="1:3" ht="15.95" customHeight="1" x14ac:dyDescent="0.2">
      <c r="A83" s="303" t="s">
        <v>71</v>
      </c>
      <c r="B83" s="310">
        <f>'Tabelle 3orig'!G284</f>
        <v>263000000</v>
      </c>
      <c r="C83" s="304">
        <v>260000000</v>
      </c>
    </row>
    <row r="84" spans="1:3" ht="15.95" customHeight="1" x14ac:dyDescent="0.2">
      <c r="A84" s="303" t="s">
        <v>689</v>
      </c>
      <c r="B84" s="310">
        <f>'Tabelle 3orig'!G285</f>
        <v>32300000</v>
      </c>
      <c r="C84" s="304">
        <v>32000000</v>
      </c>
    </row>
    <row r="85" spans="1:3" ht="15.95" customHeight="1" x14ac:dyDescent="0.2">
      <c r="A85" s="303" t="s">
        <v>995</v>
      </c>
      <c r="B85" s="310">
        <f>'Tabelle 3orig'!G288</f>
        <v>8330</v>
      </c>
      <c r="C85" s="304">
        <v>8300</v>
      </c>
    </row>
    <row r="86" spans="1:3" ht="15.95" customHeight="1" x14ac:dyDescent="0.2">
      <c r="A86" s="303" t="s">
        <v>725</v>
      </c>
      <c r="B86" s="310">
        <f>'Tabelle 3orig'!G290</f>
        <v>8820</v>
      </c>
      <c r="C86" s="304">
        <v>8800</v>
      </c>
    </row>
    <row r="87" spans="1:3" ht="15.95" customHeight="1" x14ac:dyDescent="0.2">
      <c r="A87" s="303" t="s">
        <v>733</v>
      </c>
      <c r="B87" s="310">
        <f>'Tabelle 3orig'!G291</f>
        <v>7500</v>
      </c>
      <c r="C87" s="304">
        <v>7500</v>
      </c>
    </row>
    <row r="88" spans="1:3" ht="15.95" customHeight="1" x14ac:dyDescent="0.2">
      <c r="A88" s="303" t="s">
        <v>996</v>
      </c>
      <c r="B88" s="310">
        <f>'Tabelle 3orig'!G293</f>
        <v>8820</v>
      </c>
      <c r="C88" s="304">
        <v>8800</v>
      </c>
    </row>
    <row r="89" spans="1:3" ht="15.95" customHeight="1" x14ac:dyDescent="0.2">
      <c r="A89" s="303" t="s">
        <v>997</v>
      </c>
      <c r="B89" s="310">
        <f>'Tabelle 3orig'!G295</f>
        <v>8330</v>
      </c>
      <c r="C89" s="304">
        <v>8300</v>
      </c>
    </row>
    <row r="90" spans="1:3" ht="15.95" customHeight="1" x14ac:dyDescent="0.2">
      <c r="A90" s="303" t="s">
        <v>998</v>
      </c>
      <c r="B90" s="310">
        <f>'Tabelle 3orig'!G300</f>
        <v>714</v>
      </c>
      <c r="C90" s="304">
        <v>710</v>
      </c>
    </row>
    <row r="91" spans="1:3" ht="15.95" customHeight="1" x14ac:dyDescent="0.2">
      <c r="A91" s="313" t="str">
        <f>'Tabelle 3orig'!A303</f>
        <v>Th-230</v>
      </c>
      <c r="B91" s="310">
        <f>'Tabelle 3orig'!G303</f>
        <v>200</v>
      </c>
      <c r="C91" s="310"/>
    </row>
    <row r="92" spans="1:3" ht="15.95" customHeight="1" x14ac:dyDescent="0.2">
      <c r="A92" s="303" t="s">
        <v>753</v>
      </c>
      <c r="B92" s="310">
        <f>'Tabelle 3orig'!G309</f>
        <v>200</v>
      </c>
      <c r="C92" s="304">
        <v>200</v>
      </c>
    </row>
    <row r="93" spans="1:3" ht="15.95" customHeight="1" x14ac:dyDescent="0.2">
      <c r="A93" s="303" t="s">
        <v>767</v>
      </c>
      <c r="B93" s="310">
        <f>'Tabelle 3orig'!G317</f>
        <v>2900</v>
      </c>
      <c r="C93" s="304">
        <v>2900</v>
      </c>
    </row>
    <row r="94" spans="1:3" ht="15.95" customHeight="1" x14ac:dyDescent="0.2">
      <c r="A94" s="303" t="s">
        <v>768</v>
      </c>
      <c r="B94" s="310">
        <f>'Tabelle 3orig'!G322</f>
        <v>2940</v>
      </c>
      <c r="C94" s="304">
        <v>2900</v>
      </c>
    </row>
    <row r="95" spans="1:3" ht="15.95" customHeight="1" x14ac:dyDescent="0.2">
      <c r="A95" s="303" t="s">
        <v>999</v>
      </c>
      <c r="B95" s="310">
        <f>'Tabelle 3orig'!G328</f>
        <v>3280</v>
      </c>
      <c r="C95" s="304">
        <v>3300</v>
      </c>
    </row>
    <row r="96" spans="1:3" ht="15.95" customHeight="1" x14ac:dyDescent="0.2">
      <c r="A96" s="303" t="s">
        <v>1000</v>
      </c>
      <c r="B96" s="310">
        <f>'Tabelle 3orig'!G334</f>
        <v>3510</v>
      </c>
      <c r="C96" s="304">
        <v>3500</v>
      </c>
    </row>
    <row r="97" spans="1:8" ht="15.95" customHeight="1" x14ac:dyDescent="0.2">
      <c r="A97" s="303" t="s">
        <v>1001</v>
      </c>
      <c r="B97" s="310">
        <f>'Tabelle 3orig'!G337</f>
        <v>448</v>
      </c>
      <c r="C97" s="304">
        <v>450</v>
      </c>
    </row>
    <row r="98" spans="1:8" ht="15.95" customHeight="1" x14ac:dyDescent="0.2">
      <c r="A98" s="317" t="str">
        <f>'Tabelle 3orig'!A340</f>
        <v>Np-239</v>
      </c>
      <c r="B98" s="318">
        <f>'Tabelle 3orig'!G340</f>
        <v>18200000</v>
      </c>
      <c r="C98" s="318"/>
    </row>
    <row r="99" spans="1:8" ht="15.95" customHeight="1" x14ac:dyDescent="0.2">
      <c r="A99" s="305" t="s">
        <v>791</v>
      </c>
      <c r="B99" s="309">
        <f>'Tabelle 3orig'!G344</f>
        <v>330</v>
      </c>
      <c r="C99" s="306">
        <v>330</v>
      </c>
    </row>
    <row r="100" spans="1:8" ht="15.95" customHeight="1" x14ac:dyDescent="0.2">
      <c r="A100" s="303" t="s">
        <v>792</v>
      </c>
      <c r="B100" s="310">
        <f>'Tabelle 3orig'!G350</f>
        <v>300</v>
      </c>
      <c r="C100" s="304">
        <v>300</v>
      </c>
    </row>
    <row r="101" spans="1:8" ht="15.95" customHeight="1" x14ac:dyDescent="0.2">
      <c r="A101" s="303" t="s">
        <v>793</v>
      </c>
      <c r="B101" s="310">
        <f>'Tabelle 3orig'!G356</f>
        <v>300</v>
      </c>
      <c r="C101" s="304">
        <v>300</v>
      </c>
    </row>
    <row r="102" spans="1:8" ht="15.95" customHeight="1" x14ac:dyDescent="0.2">
      <c r="A102" s="303" t="s">
        <v>794</v>
      </c>
      <c r="B102" s="310">
        <f>'Tabelle 3orig'!G362</f>
        <v>15000</v>
      </c>
      <c r="C102" s="304">
        <v>15000</v>
      </c>
    </row>
    <row r="103" spans="1:8" ht="15.95" customHeight="1" x14ac:dyDescent="0.2">
      <c r="A103" s="319" t="s">
        <v>795</v>
      </c>
      <c r="B103" s="310">
        <f>'Tabelle 3orig'!G368</f>
        <v>313</v>
      </c>
      <c r="C103" s="320">
        <v>310</v>
      </c>
    </row>
    <row r="104" spans="1:8" ht="15.95" customHeight="1" x14ac:dyDescent="0.2">
      <c r="A104" s="319" t="s">
        <v>804</v>
      </c>
      <c r="B104" s="310">
        <f>'Tabelle 3orig'!G374</f>
        <v>273</v>
      </c>
      <c r="C104" s="320">
        <v>270</v>
      </c>
    </row>
    <row r="105" spans="1:8" ht="15.95" customHeight="1" x14ac:dyDescent="0.2">
      <c r="A105" s="321" t="str">
        <f>'Tabelle 3orig'!A378</f>
        <v>Am-243</v>
      </c>
      <c r="B105" s="310">
        <f>'Tabelle 3orig'!G378</f>
        <v>273</v>
      </c>
      <c r="C105" s="322"/>
    </row>
    <row r="106" spans="1:8" ht="15.95" customHeight="1" x14ac:dyDescent="0.2">
      <c r="A106" s="321" t="str">
        <f>'Tabelle 3orig'!A382</f>
        <v>Cm-242</v>
      </c>
      <c r="B106" s="310">
        <f>'Tabelle 3orig'!G382</f>
        <v>5410</v>
      </c>
      <c r="C106" s="322"/>
    </row>
    <row r="107" spans="1:8" ht="15.95" customHeight="1" x14ac:dyDescent="0.2">
      <c r="A107" s="321" t="str">
        <f>'Tabelle 3orig'!A385</f>
        <v>Cm-243</v>
      </c>
      <c r="B107" s="310">
        <f>'Tabelle 3orig'!G385</f>
        <v>400</v>
      </c>
      <c r="C107" s="322"/>
    </row>
    <row r="108" spans="1:8" ht="15.95" customHeight="1" x14ac:dyDescent="0.2">
      <c r="A108" s="321" t="str">
        <f>'Tabelle 3orig'!A388</f>
        <v>Cm-244</v>
      </c>
      <c r="B108" s="310">
        <f>'Tabelle 3orig'!G388</f>
        <v>500</v>
      </c>
      <c r="C108" s="322"/>
    </row>
    <row r="109" spans="1:8" ht="15.95" customHeight="1" x14ac:dyDescent="0.2">
      <c r="A109" s="321" t="str">
        <f>'Tabelle 3orig'!A391</f>
        <v>Cm-246</v>
      </c>
      <c r="B109" s="310">
        <f>'Tabelle 3orig'!G391</f>
        <v>273</v>
      </c>
      <c r="C109" s="322"/>
    </row>
    <row r="110" spans="1:8" ht="15.95" customHeight="1" thickBot="1" x14ac:dyDescent="0.25">
      <c r="A110" s="323" t="str">
        <f>'Tabelle 3orig'!A394</f>
        <v>Cm-248</v>
      </c>
      <c r="B110" s="311">
        <f>'Tabelle 3orig'!G394</f>
        <v>73.2</v>
      </c>
      <c r="C110" s="324"/>
    </row>
    <row r="111" spans="1:8" s="316" customFormat="1" ht="15.95" customHeight="1" thickTop="1" x14ac:dyDescent="0.2">
      <c r="A111" s="314"/>
      <c r="B111" s="315"/>
      <c r="C111" s="315"/>
    </row>
    <row r="112" spans="1:8" ht="37.5" customHeight="1" x14ac:dyDescent="0.2">
      <c r="A112" s="487" t="s">
        <v>1191</v>
      </c>
      <c r="B112" s="466"/>
      <c r="C112" s="466"/>
      <c r="D112" s="466"/>
      <c r="E112" s="466"/>
      <c r="F112" s="466"/>
      <c r="G112" s="466"/>
      <c r="H112" s="466"/>
    </row>
    <row r="114" spans="1:8" ht="37.5" customHeight="1" x14ac:dyDescent="0.2">
      <c r="A114" s="471" t="s">
        <v>1002</v>
      </c>
      <c r="B114" s="471"/>
      <c r="C114" s="471"/>
      <c r="D114" s="471"/>
      <c r="E114" s="471"/>
      <c r="F114" s="471"/>
      <c r="G114" s="471"/>
      <c r="H114" s="471"/>
    </row>
    <row r="116" spans="1:8" ht="36.75" customHeight="1" x14ac:dyDescent="0.2">
      <c r="A116" s="488" t="s">
        <v>1003</v>
      </c>
      <c r="B116" s="489"/>
      <c r="C116" s="489"/>
      <c r="D116" s="489"/>
      <c r="E116" s="489"/>
      <c r="F116" s="489"/>
      <c r="G116" s="489"/>
      <c r="H116" s="489"/>
    </row>
  </sheetData>
  <mergeCells count="3">
    <mergeCell ref="A112:H112"/>
    <mergeCell ref="A114:H114"/>
    <mergeCell ref="A116:H116"/>
  </mergeCells>
  <phoneticPr fontId="17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8324B-F300-4071-81FA-B680E4320F17}">
  <dimension ref="A1:P479"/>
  <sheetViews>
    <sheetView zoomScale="85" workbookViewId="0">
      <pane ySplit="5" topLeftCell="A77" activePane="bottomLeft" state="frozen"/>
      <selection pane="bottomLeft" activeCell="G118" sqref="G118"/>
    </sheetView>
  </sheetViews>
  <sheetFormatPr baseColWidth="10" defaultRowHeight="12.75" x14ac:dyDescent="0.2"/>
  <cols>
    <col min="1" max="1" width="12.42578125" style="280" customWidth="1"/>
    <col min="2" max="10" width="11.42578125" style="280"/>
    <col min="11" max="11" width="13.5703125" style="280" customWidth="1"/>
    <col min="12" max="14" width="11.42578125" style="272"/>
    <col min="15" max="16384" width="11.42578125" style="273"/>
  </cols>
  <sheetData>
    <row r="1" spans="1:14" s="266" customFormat="1" ht="15" x14ac:dyDescent="0.25">
      <c r="A1" s="490" t="s">
        <v>1020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</row>
    <row r="2" spans="1:14" s="266" customFormat="1" ht="15" x14ac:dyDescent="0.25">
      <c r="A2" s="490" t="s">
        <v>1021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</row>
    <row r="3" spans="1:14" s="268" customFormat="1" ht="15.75" thickBot="1" x14ac:dyDescent="0.3">
      <c r="A3" s="389"/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267"/>
      <c r="M3" s="267"/>
      <c r="N3" s="267"/>
    </row>
    <row r="4" spans="1:14" s="269" customFormat="1" ht="78" customHeight="1" thickBot="1" x14ac:dyDescent="0.25">
      <c r="A4" s="390" t="s">
        <v>986</v>
      </c>
      <c r="B4" s="391" t="s">
        <v>1022</v>
      </c>
      <c r="C4" s="391" t="s">
        <v>1023</v>
      </c>
      <c r="D4" s="391" t="s">
        <v>1144</v>
      </c>
      <c r="E4" s="391" t="s">
        <v>1024</v>
      </c>
      <c r="F4" s="391" t="s">
        <v>1145</v>
      </c>
      <c r="G4" s="391" t="s">
        <v>1025</v>
      </c>
      <c r="H4" s="391" t="s">
        <v>1026</v>
      </c>
      <c r="I4" s="391" t="s">
        <v>1027</v>
      </c>
      <c r="J4" s="391" t="s">
        <v>1028</v>
      </c>
      <c r="K4" s="392" t="s">
        <v>1029</v>
      </c>
    </row>
    <row r="5" spans="1:14" s="271" customFormat="1" ht="13.5" thickBot="1" x14ac:dyDescent="0.25">
      <c r="A5" s="393">
        <v>1</v>
      </c>
      <c r="B5" s="393">
        <v>2</v>
      </c>
      <c r="C5" s="393">
        <v>3</v>
      </c>
      <c r="D5" s="393">
        <v>4</v>
      </c>
      <c r="E5" s="393">
        <v>5</v>
      </c>
      <c r="F5" s="393">
        <v>6</v>
      </c>
      <c r="G5" s="393">
        <v>7</v>
      </c>
      <c r="H5" s="393">
        <v>8</v>
      </c>
      <c r="I5" s="393">
        <v>9</v>
      </c>
      <c r="J5" s="393">
        <v>10</v>
      </c>
      <c r="K5" s="393">
        <v>11</v>
      </c>
      <c r="L5" s="270"/>
      <c r="M5" s="270"/>
      <c r="N5" s="270"/>
    </row>
    <row r="6" spans="1:14" x14ac:dyDescent="0.2">
      <c r="A6" s="394" t="s">
        <v>86</v>
      </c>
      <c r="B6" s="395" t="s">
        <v>1030</v>
      </c>
      <c r="C6" s="395" t="s">
        <v>1031</v>
      </c>
      <c r="D6" s="395">
        <v>30</v>
      </c>
      <c r="E6" s="396">
        <v>1.7999999999999999E-11</v>
      </c>
      <c r="F6" s="396"/>
      <c r="G6" s="396">
        <v>1110000000</v>
      </c>
      <c r="H6" s="395" t="s">
        <v>1032</v>
      </c>
      <c r="I6" s="396">
        <v>15000</v>
      </c>
      <c r="J6" s="395">
        <v>100</v>
      </c>
      <c r="K6" s="397" t="s">
        <v>1033</v>
      </c>
    </row>
    <row r="7" spans="1:14" x14ac:dyDescent="0.2">
      <c r="A7" s="276" t="s">
        <v>86</v>
      </c>
      <c r="B7" s="277" t="s">
        <v>1034</v>
      </c>
      <c r="C7" s="277" t="s">
        <v>1035</v>
      </c>
      <c r="D7" s="277"/>
      <c r="E7" s="278">
        <v>1.8000000000000001E-15</v>
      </c>
      <c r="F7" s="278"/>
      <c r="G7" s="278">
        <v>11100000000000</v>
      </c>
      <c r="H7" s="277" t="s">
        <v>1032</v>
      </c>
      <c r="I7" s="278">
        <v>230000000</v>
      </c>
      <c r="J7" s="277">
        <v>10</v>
      </c>
      <c r="K7" s="279" t="s">
        <v>1036</v>
      </c>
    </row>
    <row r="8" spans="1:14" x14ac:dyDescent="0.2">
      <c r="A8" s="276" t="s">
        <v>86</v>
      </c>
      <c r="B8" s="277" t="s">
        <v>1034</v>
      </c>
      <c r="C8" s="277" t="s">
        <v>1031</v>
      </c>
      <c r="D8" s="277">
        <v>30</v>
      </c>
      <c r="E8" s="278">
        <v>1.8000000000000001E-15</v>
      </c>
      <c r="F8" s="278"/>
      <c r="G8" s="278">
        <v>11100000000000</v>
      </c>
      <c r="H8" s="277" t="s">
        <v>1032</v>
      </c>
      <c r="I8" s="278">
        <v>15000</v>
      </c>
      <c r="J8" s="277">
        <v>100</v>
      </c>
      <c r="K8" s="279" t="s">
        <v>1037</v>
      </c>
    </row>
    <row r="9" spans="1:14" x14ac:dyDescent="0.2">
      <c r="A9" s="276" t="s">
        <v>86</v>
      </c>
      <c r="B9" s="277" t="s">
        <v>1038</v>
      </c>
      <c r="C9" s="277" t="s">
        <v>1031</v>
      </c>
      <c r="D9" s="277">
        <v>30</v>
      </c>
      <c r="E9" s="278">
        <v>4.1000000000000001E-11</v>
      </c>
      <c r="F9" s="278"/>
      <c r="G9" s="278">
        <v>488000000</v>
      </c>
      <c r="H9" s="277" t="s">
        <v>1032</v>
      </c>
      <c r="I9" s="278">
        <v>15000</v>
      </c>
      <c r="J9" s="277">
        <v>100</v>
      </c>
      <c r="K9" s="279" t="s">
        <v>1037</v>
      </c>
    </row>
    <row r="10" spans="1:14" x14ac:dyDescent="0.2">
      <c r="A10" s="276" t="s">
        <v>86</v>
      </c>
      <c r="B10" s="277" t="s">
        <v>1039</v>
      </c>
      <c r="C10" s="277" t="s">
        <v>1031</v>
      </c>
      <c r="D10" s="277">
        <v>30</v>
      </c>
      <c r="E10" s="278">
        <v>1.7999999999999999E-13</v>
      </c>
      <c r="F10" s="278"/>
      <c r="G10" s="278">
        <v>111000000000</v>
      </c>
      <c r="H10" s="277" t="s">
        <v>1032</v>
      </c>
      <c r="I10" s="278">
        <v>15000</v>
      </c>
      <c r="J10" s="277">
        <v>100</v>
      </c>
      <c r="K10" s="279" t="s">
        <v>1037</v>
      </c>
    </row>
    <row r="11" spans="1:14" x14ac:dyDescent="0.2">
      <c r="A11" s="276" t="s">
        <v>87</v>
      </c>
      <c r="B11" s="277" t="s">
        <v>1040</v>
      </c>
      <c r="C11" s="277" t="s">
        <v>1041</v>
      </c>
      <c r="D11" s="277">
        <v>120</v>
      </c>
      <c r="E11" s="278">
        <v>4.3E-11</v>
      </c>
      <c r="F11" s="278"/>
      <c r="G11" s="278">
        <v>465000000</v>
      </c>
      <c r="H11" s="277" t="s">
        <v>1032</v>
      </c>
      <c r="I11" s="278">
        <v>62000</v>
      </c>
      <c r="J11" s="277">
        <v>300</v>
      </c>
      <c r="K11" s="279" t="s">
        <v>10</v>
      </c>
    </row>
    <row r="12" spans="1:14" x14ac:dyDescent="0.2">
      <c r="A12" s="276" t="s">
        <v>87</v>
      </c>
      <c r="B12" s="277" t="s">
        <v>1042</v>
      </c>
      <c r="C12" s="277" t="s">
        <v>1041</v>
      </c>
      <c r="D12" s="277">
        <v>120</v>
      </c>
      <c r="E12" s="278">
        <v>4.6000000000000003E-11</v>
      </c>
      <c r="F12" s="278"/>
      <c r="G12" s="278">
        <v>435000000</v>
      </c>
      <c r="H12" s="277" t="s">
        <v>1032</v>
      </c>
      <c r="I12" s="278">
        <v>55000</v>
      </c>
      <c r="J12" s="277">
        <v>300</v>
      </c>
      <c r="K12" s="279" t="s">
        <v>10</v>
      </c>
    </row>
    <row r="13" spans="1:14" x14ac:dyDescent="0.2">
      <c r="A13" s="276" t="s">
        <v>50</v>
      </c>
      <c r="B13" s="277" t="s">
        <v>1034</v>
      </c>
      <c r="C13" s="277" t="s">
        <v>1043</v>
      </c>
      <c r="D13" s="277" t="s">
        <v>1044</v>
      </c>
      <c r="E13" s="278">
        <v>3.2000000000000001E-12</v>
      </c>
      <c r="F13" s="278"/>
      <c r="G13" s="278">
        <v>6250000000</v>
      </c>
      <c r="H13" s="277" t="s">
        <v>1032</v>
      </c>
      <c r="I13" s="278">
        <v>130000</v>
      </c>
      <c r="J13" s="278"/>
      <c r="K13" s="279" t="s">
        <v>1036</v>
      </c>
    </row>
    <row r="14" spans="1:14" ht="14.25" x14ac:dyDescent="0.2">
      <c r="A14" s="276" t="s">
        <v>1045</v>
      </c>
      <c r="B14" s="277" t="s">
        <v>1034</v>
      </c>
      <c r="C14" s="277" t="s">
        <v>1146</v>
      </c>
      <c r="D14" s="277">
        <v>0.25</v>
      </c>
      <c r="E14" s="278">
        <v>3.2000000000000001E-12</v>
      </c>
      <c r="F14" s="277"/>
      <c r="G14" s="278">
        <v>6250000000</v>
      </c>
      <c r="H14" s="277" t="s">
        <v>1032</v>
      </c>
      <c r="I14" s="277"/>
      <c r="J14" s="277">
        <v>100</v>
      </c>
      <c r="K14" s="279"/>
    </row>
    <row r="15" spans="1:14" x14ac:dyDescent="0.2">
      <c r="A15" s="276" t="s">
        <v>1045</v>
      </c>
      <c r="B15" s="277" t="s">
        <v>1046</v>
      </c>
      <c r="C15" s="277" t="s">
        <v>1043</v>
      </c>
      <c r="D15" s="277" t="s">
        <v>1044</v>
      </c>
      <c r="E15" s="278">
        <v>1.1999999999999999E-12</v>
      </c>
      <c r="F15" s="278"/>
      <c r="G15" s="278">
        <v>16700000000</v>
      </c>
      <c r="H15" s="277" t="s">
        <v>1032</v>
      </c>
      <c r="I15" s="278">
        <v>350000</v>
      </c>
      <c r="J15" s="278"/>
      <c r="K15" s="279" t="s">
        <v>1036</v>
      </c>
    </row>
    <row r="16" spans="1:14" ht="14.25" x14ac:dyDescent="0.2">
      <c r="A16" s="276" t="s">
        <v>1045</v>
      </c>
      <c r="B16" s="277" t="s">
        <v>1046</v>
      </c>
      <c r="C16" s="277" t="s">
        <v>1146</v>
      </c>
      <c r="D16" s="277">
        <v>0.25</v>
      </c>
      <c r="E16" s="278">
        <v>1.1999999999999999E-12</v>
      </c>
      <c r="F16" s="277"/>
      <c r="G16" s="278">
        <v>16700000000</v>
      </c>
      <c r="H16" s="277" t="s">
        <v>1032</v>
      </c>
      <c r="I16" s="277"/>
      <c r="J16" s="277">
        <v>100</v>
      </c>
      <c r="K16" s="279"/>
    </row>
    <row r="17" spans="1:15" x14ac:dyDescent="0.2">
      <c r="A17" s="276" t="s">
        <v>1045</v>
      </c>
      <c r="B17" s="277" t="s">
        <v>1047</v>
      </c>
      <c r="C17" s="277" t="s">
        <v>1043</v>
      </c>
      <c r="D17" s="277" t="s">
        <v>1044</v>
      </c>
      <c r="E17" s="278">
        <v>2.1999999999999999E-12</v>
      </c>
      <c r="F17" s="278"/>
      <c r="G17" s="278">
        <v>9090000000</v>
      </c>
      <c r="H17" s="277" t="s">
        <v>1032</v>
      </c>
      <c r="I17" s="278">
        <v>190000</v>
      </c>
      <c r="J17" s="278"/>
      <c r="K17" s="279" t="s">
        <v>1036</v>
      </c>
    </row>
    <row r="18" spans="1:15" ht="14.25" x14ac:dyDescent="0.2">
      <c r="A18" s="276" t="s">
        <v>50</v>
      </c>
      <c r="B18" s="277" t="s">
        <v>1047</v>
      </c>
      <c r="C18" s="277" t="s">
        <v>1147</v>
      </c>
      <c r="D18" s="277">
        <v>0.25</v>
      </c>
      <c r="E18" s="278">
        <v>2.1999999999999999E-12</v>
      </c>
      <c r="F18" s="278"/>
      <c r="G18" s="278">
        <v>9090000000</v>
      </c>
      <c r="H18" s="277" t="s">
        <v>1032</v>
      </c>
      <c r="I18" s="277"/>
      <c r="J18" s="277">
        <v>100</v>
      </c>
      <c r="K18" s="279"/>
    </row>
    <row r="19" spans="1:15" x14ac:dyDescent="0.2">
      <c r="A19" s="276" t="s">
        <v>882</v>
      </c>
      <c r="B19" s="277" t="s">
        <v>1048</v>
      </c>
      <c r="C19" s="277" t="s">
        <v>1031</v>
      </c>
      <c r="D19" s="277">
        <v>30</v>
      </c>
      <c r="E19" s="278">
        <v>5.7999999999999996E-10</v>
      </c>
      <c r="F19" s="278"/>
      <c r="G19" s="278">
        <v>34500000</v>
      </c>
      <c r="H19" s="277" t="s">
        <v>1032</v>
      </c>
      <c r="I19" s="278">
        <v>53</v>
      </c>
      <c r="J19" s="277">
        <v>40</v>
      </c>
      <c r="K19" s="279" t="s">
        <v>1037</v>
      </c>
    </row>
    <row r="20" spans="1:15" x14ac:dyDescent="0.2">
      <c r="A20" s="276" t="s">
        <v>882</v>
      </c>
      <c r="B20" s="277" t="s">
        <v>1046</v>
      </c>
      <c r="C20" s="277" t="s">
        <v>1035</v>
      </c>
      <c r="D20" s="277"/>
      <c r="E20" s="278">
        <v>8.0000000000000002E-13</v>
      </c>
      <c r="F20" s="277"/>
      <c r="G20" s="278">
        <v>25000000000</v>
      </c>
      <c r="H20" s="277" t="s">
        <v>1032</v>
      </c>
      <c r="I20" s="278">
        <v>520000</v>
      </c>
      <c r="J20" s="277">
        <v>1</v>
      </c>
      <c r="K20" s="279" t="s">
        <v>1036</v>
      </c>
    </row>
    <row r="21" spans="1:15" x14ac:dyDescent="0.2">
      <c r="A21" s="276" t="s">
        <v>882</v>
      </c>
      <c r="B21" s="277" t="s">
        <v>1047</v>
      </c>
      <c r="C21" s="277" t="s">
        <v>1035</v>
      </c>
      <c r="D21" s="277"/>
      <c r="E21" s="278">
        <v>6.5000000000000002E-12</v>
      </c>
      <c r="F21" s="277"/>
      <c r="G21" s="278">
        <v>3080000000</v>
      </c>
      <c r="H21" s="277" t="s">
        <v>1032</v>
      </c>
      <c r="I21" s="278">
        <v>64000</v>
      </c>
      <c r="J21" s="277">
        <v>1</v>
      </c>
      <c r="K21" s="279" t="s">
        <v>1036</v>
      </c>
    </row>
    <row r="22" spans="1:15" x14ac:dyDescent="0.2">
      <c r="A22" s="276" t="s">
        <v>882</v>
      </c>
      <c r="B22" s="277" t="s">
        <v>1047</v>
      </c>
      <c r="C22" s="277" t="s">
        <v>1031</v>
      </c>
      <c r="D22" s="277">
        <v>30</v>
      </c>
      <c r="E22" s="278">
        <v>6.5000000000000002E-12</v>
      </c>
      <c r="F22" s="278"/>
      <c r="G22" s="278">
        <v>3080000000</v>
      </c>
      <c r="H22" s="277" t="s">
        <v>1032</v>
      </c>
      <c r="I22" s="278">
        <v>46</v>
      </c>
      <c r="J22" s="277">
        <v>40</v>
      </c>
      <c r="K22" s="279" t="s">
        <v>1037</v>
      </c>
    </row>
    <row r="23" spans="1:15" x14ac:dyDescent="0.2">
      <c r="A23" s="276" t="s">
        <v>882</v>
      </c>
      <c r="B23" s="277" t="s">
        <v>1039</v>
      </c>
      <c r="C23" s="277" t="s">
        <v>1035</v>
      </c>
      <c r="D23" s="277"/>
      <c r="E23" s="278">
        <v>2.9000000000000002E-12</v>
      </c>
      <c r="F23" s="277"/>
      <c r="G23" s="278">
        <v>6900000000</v>
      </c>
      <c r="H23" s="277" t="s">
        <v>1032</v>
      </c>
      <c r="I23" s="278">
        <v>140000</v>
      </c>
      <c r="J23" s="277">
        <v>1</v>
      </c>
      <c r="K23" s="279" t="s">
        <v>1036</v>
      </c>
    </row>
    <row r="24" spans="1:15" x14ac:dyDescent="0.2">
      <c r="A24" s="276" t="s">
        <v>882</v>
      </c>
      <c r="B24" s="277" t="s">
        <v>1039</v>
      </c>
      <c r="C24" s="277"/>
      <c r="D24" s="277"/>
      <c r="E24" s="278">
        <v>2.9000000000000002E-12</v>
      </c>
      <c r="F24" s="277"/>
      <c r="G24" s="278">
        <v>6900000000</v>
      </c>
      <c r="H24" s="277" t="s">
        <v>1032</v>
      </c>
      <c r="I24" s="277"/>
      <c r="J24" s="277"/>
      <c r="K24" s="279"/>
    </row>
    <row r="25" spans="1:15" x14ac:dyDescent="0.2">
      <c r="A25" s="276" t="s">
        <v>11</v>
      </c>
      <c r="B25" s="277" t="s">
        <v>1049</v>
      </c>
      <c r="C25" s="277" t="s">
        <v>1043</v>
      </c>
      <c r="D25" s="277" t="s">
        <v>1044</v>
      </c>
      <c r="E25" s="278">
        <v>5.4000000000000001E-11</v>
      </c>
      <c r="F25" s="278"/>
      <c r="G25" s="278">
        <v>370000000</v>
      </c>
      <c r="H25" s="277" t="s">
        <v>1032</v>
      </c>
      <c r="I25" s="278">
        <v>7700</v>
      </c>
      <c r="J25" s="278"/>
      <c r="K25" s="279" t="s">
        <v>1036</v>
      </c>
    </row>
    <row r="26" spans="1:15" ht="14.25" x14ac:dyDescent="0.2">
      <c r="A26" s="276" t="s">
        <v>11</v>
      </c>
      <c r="B26" s="277" t="s">
        <v>1049</v>
      </c>
      <c r="C26" s="277" t="s">
        <v>1146</v>
      </c>
      <c r="D26" s="398" t="s">
        <v>1050</v>
      </c>
      <c r="E26" s="278">
        <v>5.4000000000000001E-11</v>
      </c>
      <c r="F26" s="278"/>
      <c r="G26" s="278">
        <v>370000000</v>
      </c>
      <c r="H26" s="277" t="s">
        <v>1032</v>
      </c>
      <c r="I26" s="278">
        <v>190</v>
      </c>
      <c r="J26" s="277">
        <v>50</v>
      </c>
      <c r="K26" s="279" t="s">
        <v>10</v>
      </c>
    </row>
    <row r="27" spans="1:15" x14ac:dyDescent="0.2">
      <c r="A27" s="276" t="s">
        <v>11</v>
      </c>
      <c r="B27" s="277" t="s">
        <v>1040</v>
      </c>
      <c r="C27" s="277" t="s">
        <v>1043</v>
      </c>
      <c r="D27" s="277" t="s">
        <v>1044</v>
      </c>
      <c r="E27" s="278">
        <v>8.9000000000000003E-11</v>
      </c>
      <c r="F27" s="278"/>
      <c r="G27" s="278">
        <v>225000000</v>
      </c>
      <c r="H27" s="277" t="s">
        <v>1032</v>
      </c>
      <c r="I27" s="278">
        <v>4700</v>
      </c>
      <c r="J27" s="278"/>
      <c r="K27" s="279" t="s">
        <v>1036</v>
      </c>
      <c r="O27" s="272"/>
    </row>
    <row r="28" spans="1:15" ht="14.25" x14ac:dyDescent="0.2">
      <c r="A28" s="276" t="s">
        <v>11</v>
      </c>
      <c r="B28" s="277" t="s">
        <v>1040</v>
      </c>
      <c r="C28" s="277" t="s">
        <v>1146</v>
      </c>
      <c r="D28" s="398" t="s">
        <v>1050</v>
      </c>
      <c r="E28" s="278">
        <v>8.9000000000000003E-11</v>
      </c>
      <c r="F28" s="278"/>
      <c r="G28" s="278">
        <v>225000000</v>
      </c>
      <c r="H28" s="277" t="s">
        <v>1032</v>
      </c>
      <c r="I28" s="278">
        <v>110</v>
      </c>
      <c r="J28" s="277">
        <v>50</v>
      </c>
      <c r="K28" s="279" t="s">
        <v>10</v>
      </c>
    </row>
    <row r="29" spans="1:15" x14ac:dyDescent="0.2">
      <c r="A29" s="276" t="s">
        <v>11</v>
      </c>
      <c r="B29" s="277" t="s">
        <v>1042</v>
      </c>
      <c r="C29" s="277" t="s">
        <v>1043</v>
      </c>
      <c r="D29" s="277" t="s">
        <v>1044</v>
      </c>
      <c r="E29" s="278">
        <v>9.3000000000000002E-11</v>
      </c>
      <c r="F29" s="278"/>
      <c r="G29" s="278">
        <v>215000000</v>
      </c>
      <c r="H29" s="277" t="s">
        <v>1032</v>
      </c>
      <c r="I29" s="278">
        <v>4500</v>
      </c>
      <c r="J29" s="278"/>
      <c r="K29" s="279" t="s">
        <v>1036</v>
      </c>
      <c r="O29" s="272"/>
    </row>
    <row r="30" spans="1:15" ht="14.25" x14ac:dyDescent="0.2">
      <c r="A30" s="276" t="s">
        <v>11</v>
      </c>
      <c r="B30" s="277" t="s">
        <v>1042</v>
      </c>
      <c r="C30" s="277" t="s">
        <v>1146</v>
      </c>
      <c r="D30" s="398" t="s">
        <v>1050</v>
      </c>
      <c r="E30" s="278">
        <v>9.3000000000000002E-11</v>
      </c>
      <c r="F30" s="278"/>
      <c r="G30" s="278">
        <v>215000000</v>
      </c>
      <c r="H30" s="277" t="s">
        <v>1032</v>
      </c>
      <c r="I30" s="278">
        <v>110</v>
      </c>
      <c r="J30" s="277">
        <v>50</v>
      </c>
      <c r="K30" s="279" t="s">
        <v>10</v>
      </c>
      <c r="M30" s="273"/>
      <c r="N30" s="273"/>
    </row>
    <row r="31" spans="1:15" ht="14.25" x14ac:dyDescent="0.2">
      <c r="A31" s="276" t="s">
        <v>97</v>
      </c>
      <c r="B31" s="277" t="s">
        <v>1049</v>
      </c>
      <c r="C31" s="277" t="s">
        <v>1146</v>
      </c>
      <c r="D31" s="277">
        <v>30</v>
      </c>
      <c r="E31" s="278">
        <v>2.0000000000000001E-9</v>
      </c>
      <c r="F31" s="278"/>
      <c r="G31" s="278">
        <v>10000000</v>
      </c>
      <c r="H31" s="277" t="s">
        <v>1032</v>
      </c>
      <c r="I31" s="278">
        <v>2500</v>
      </c>
      <c r="J31" s="277">
        <v>50</v>
      </c>
      <c r="K31" s="279" t="s">
        <v>10</v>
      </c>
    </row>
    <row r="32" spans="1:15" x14ac:dyDescent="0.2">
      <c r="A32" s="276" t="s">
        <v>98</v>
      </c>
      <c r="B32" s="277" t="s">
        <v>1049</v>
      </c>
      <c r="C32" s="277" t="s">
        <v>1043</v>
      </c>
      <c r="D32" s="277" t="s">
        <v>1044</v>
      </c>
      <c r="E32" s="278">
        <v>5.3000000000000003E-10</v>
      </c>
      <c r="F32" s="278"/>
      <c r="G32" s="278">
        <v>37700000</v>
      </c>
      <c r="H32" s="277" t="s">
        <v>1032</v>
      </c>
      <c r="I32" s="278">
        <v>790</v>
      </c>
      <c r="J32" s="278"/>
      <c r="K32" s="279" t="s">
        <v>1036</v>
      </c>
      <c r="O32" s="272"/>
    </row>
    <row r="33" spans="1:15" ht="14.25" x14ac:dyDescent="0.2">
      <c r="A33" s="276" t="s">
        <v>98</v>
      </c>
      <c r="B33" s="277" t="s">
        <v>1049</v>
      </c>
      <c r="C33" s="277" t="s">
        <v>1146</v>
      </c>
      <c r="D33" s="277" t="s">
        <v>1051</v>
      </c>
      <c r="E33" s="278">
        <v>5.3000000000000003E-10</v>
      </c>
      <c r="F33" s="278"/>
      <c r="G33" s="278">
        <v>37700000</v>
      </c>
      <c r="H33" s="277" t="s">
        <v>1032</v>
      </c>
      <c r="I33" s="278">
        <v>980</v>
      </c>
      <c r="J33" s="277">
        <v>30</v>
      </c>
      <c r="K33" s="279" t="s">
        <v>10</v>
      </c>
      <c r="M33" s="273"/>
      <c r="N33" s="273"/>
    </row>
    <row r="34" spans="1:15" x14ac:dyDescent="0.2">
      <c r="A34" s="276" t="s">
        <v>1052</v>
      </c>
      <c r="B34" s="277" t="s">
        <v>1049</v>
      </c>
      <c r="C34" s="277" t="s">
        <v>1043</v>
      </c>
      <c r="D34" s="277" t="s">
        <v>1044</v>
      </c>
      <c r="E34" s="278">
        <v>1.0999999999999999E-9</v>
      </c>
      <c r="F34" s="278"/>
      <c r="G34" s="278">
        <v>18200000</v>
      </c>
      <c r="H34" s="277" t="s">
        <v>1032</v>
      </c>
      <c r="I34" s="278">
        <v>380</v>
      </c>
      <c r="J34" s="278"/>
      <c r="K34" s="279" t="s">
        <v>1036</v>
      </c>
      <c r="O34" s="272"/>
    </row>
    <row r="35" spans="1:15" ht="14.25" x14ac:dyDescent="0.2">
      <c r="A35" s="276" t="s">
        <v>1052</v>
      </c>
      <c r="B35" s="277" t="s">
        <v>1049</v>
      </c>
      <c r="C35" s="277" t="s">
        <v>1146</v>
      </c>
      <c r="D35" s="277" t="s">
        <v>1053</v>
      </c>
      <c r="E35" s="278">
        <v>1.0999999999999999E-9</v>
      </c>
      <c r="F35" s="278"/>
      <c r="G35" s="278">
        <v>18200000</v>
      </c>
      <c r="H35" s="277" t="s">
        <v>1032</v>
      </c>
      <c r="I35" s="278">
        <v>600</v>
      </c>
      <c r="J35" s="277">
        <v>50</v>
      </c>
      <c r="K35" s="279" t="s">
        <v>10</v>
      </c>
      <c r="M35" s="273"/>
      <c r="N35" s="273"/>
    </row>
    <row r="36" spans="1:15" x14ac:dyDescent="0.2">
      <c r="A36" s="276" t="s">
        <v>1052</v>
      </c>
      <c r="B36" s="277" t="s">
        <v>1040</v>
      </c>
      <c r="C36" s="277" t="s">
        <v>1043</v>
      </c>
      <c r="D36" s="277" t="s">
        <v>1044</v>
      </c>
      <c r="E36" s="278">
        <v>1.6999999999999999E-9</v>
      </c>
      <c r="F36" s="278"/>
      <c r="G36" s="278">
        <v>11800000</v>
      </c>
      <c r="H36" s="277" t="s">
        <v>1032</v>
      </c>
      <c r="I36" s="278">
        <v>250</v>
      </c>
      <c r="J36" s="278"/>
      <c r="K36" s="279" t="s">
        <v>1036</v>
      </c>
      <c r="O36" s="272"/>
    </row>
    <row r="37" spans="1:15" ht="14.25" x14ac:dyDescent="0.2">
      <c r="A37" s="276" t="s">
        <v>1052</v>
      </c>
      <c r="B37" s="277" t="s">
        <v>1040</v>
      </c>
      <c r="C37" s="277" t="s">
        <v>1146</v>
      </c>
      <c r="D37" s="277" t="s">
        <v>1053</v>
      </c>
      <c r="E37" s="278">
        <v>1.6999999999999999E-9</v>
      </c>
      <c r="F37" s="278"/>
      <c r="G37" s="278">
        <v>11800000</v>
      </c>
      <c r="H37" s="277" t="s">
        <v>1032</v>
      </c>
      <c r="I37" s="278">
        <v>370</v>
      </c>
      <c r="J37" s="277">
        <v>50</v>
      </c>
      <c r="K37" s="279" t="s">
        <v>10</v>
      </c>
      <c r="M37" s="273"/>
      <c r="N37" s="273"/>
    </row>
    <row r="38" spans="1:15" s="275" customFormat="1" ht="25.5" x14ac:dyDescent="0.2">
      <c r="A38" s="282" t="s">
        <v>104</v>
      </c>
      <c r="B38" s="283" t="s">
        <v>1049</v>
      </c>
      <c r="C38" s="283" t="s">
        <v>1031</v>
      </c>
      <c r="D38" s="283">
        <v>14</v>
      </c>
      <c r="E38" s="284">
        <v>1.0999999999999999E-9</v>
      </c>
      <c r="F38" s="284">
        <v>4.4999999999999998E-9</v>
      </c>
      <c r="G38" s="284">
        <v>11100000</v>
      </c>
      <c r="H38" s="285" t="s">
        <v>1054</v>
      </c>
      <c r="I38" s="284">
        <v>70</v>
      </c>
      <c r="J38" s="283">
        <v>3</v>
      </c>
      <c r="K38" s="286" t="s">
        <v>1037</v>
      </c>
      <c r="L38" s="274"/>
      <c r="M38" s="274"/>
    </row>
    <row r="39" spans="1:15" x14ac:dyDescent="0.2">
      <c r="A39" s="276" t="s">
        <v>104</v>
      </c>
      <c r="B39" s="277" t="s">
        <v>1040</v>
      </c>
      <c r="C39" s="277" t="s">
        <v>1031</v>
      </c>
      <c r="D39" s="277">
        <v>14</v>
      </c>
      <c r="E39" s="278">
        <v>2.8999999999999999E-9</v>
      </c>
      <c r="F39" s="278"/>
      <c r="G39" s="278">
        <v>6900000</v>
      </c>
      <c r="H39" s="277" t="s">
        <v>1032</v>
      </c>
      <c r="I39" s="278">
        <v>22</v>
      </c>
      <c r="J39" s="277">
        <v>3</v>
      </c>
      <c r="K39" s="279" t="s">
        <v>1037</v>
      </c>
    </row>
    <row r="40" spans="1:15" x14ac:dyDescent="0.2">
      <c r="A40" s="276" t="s">
        <v>105</v>
      </c>
      <c r="B40" s="277" t="s">
        <v>1049</v>
      </c>
      <c r="C40" s="277" t="s">
        <v>1031</v>
      </c>
      <c r="D40" s="277">
        <v>30</v>
      </c>
      <c r="E40" s="278">
        <v>1.4000000000000001E-10</v>
      </c>
      <c r="F40" s="278"/>
      <c r="G40" s="278">
        <v>143000000</v>
      </c>
      <c r="H40" s="277" t="s">
        <v>1032</v>
      </c>
      <c r="I40" s="278">
        <v>540</v>
      </c>
      <c r="J40" s="277">
        <v>20</v>
      </c>
      <c r="K40" s="279" t="s">
        <v>1037</v>
      </c>
    </row>
    <row r="41" spans="1:15" x14ac:dyDescent="0.2">
      <c r="A41" s="276" t="s">
        <v>105</v>
      </c>
      <c r="B41" s="277" t="s">
        <v>1040</v>
      </c>
      <c r="C41" s="277" t="s">
        <v>1031</v>
      </c>
      <c r="D41" s="277">
        <v>30</v>
      </c>
      <c r="E41" s="278">
        <v>1.3000000000000001E-9</v>
      </c>
      <c r="F41" s="278"/>
      <c r="G41" s="278">
        <v>15400000</v>
      </c>
      <c r="H41" s="277" t="s">
        <v>1032</v>
      </c>
      <c r="I41" s="278">
        <v>52</v>
      </c>
      <c r="J41" s="277">
        <v>20</v>
      </c>
      <c r="K41" s="279" t="s">
        <v>1037</v>
      </c>
    </row>
    <row r="42" spans="1:15" x14ac:dyDescent="0.2">
      <c r="A42" s="276" t="s">
        <v>880</v>
      </c>
      <c r="B42" s="277" t="s">
        <v>1049</v>
      </c>
      <c r="C42" s="277" t="s">
        <v>1031</v>
      </c>
      <c r="D42" s="277">
        <v>30</v>
      </c>
      <c r="E42" s="278">
        <v>7.9999999999999995E-11</v>
      </c>
      <c r="F42" s="278"/>
      <c r="G42" s="278">
        <v>250000000</v>
      </c>
      <c r="H42" s="277" t="s">
        <v>1032</v>
      </c>
      <c r="I42" s="278">
        <v>620</v>
      </c>
      <c r="J42" s="277">
        <v>40</v>
      </c>
      <c r="K42" s="279" t="s">
        <v>1037</v>
      </c>
    </row>
    <row r="43" spans="1:15" x14ac:dyDescent="0.2">
      <c r="A43" s="276" t="s">
        <v>880</v>
      </c>
      <c r="B43" s="277" t="s">
        <v>1040</v>
      </c>
      <c r="C43" s="277" t="s">
        <v>1031</v>
      </c>
      <c r="D43" s="277">
        <v>30</v>
      </c>
      <c r="E43" s="278">
        <v>1.0999999999999999E-9</v>
      </c>
      <c r="F43" s="278">
        <v>8.5999999999999993E-9</v>
      </c>
      <c r="G43" s="278">
        <v>17400000</v>
      </c>
      <c r="H43" s="277" t="s">
        <v>1055</v>
      </c>
      <c r="I43" s="278">
        <v>55</v>
      </c>
      <c r="J43" s="277">
        <v>40</v>
      </c>
      <c r="K43" s="279" t="s">
        <v>1037</v>
      </c>
      <c r="N43" s="273"/>
    </row>
    <row r="44" spans="1:15" x14ac:dyDescent="0.2">
      <c r="A44" s="276" t="s">
        <v>880</v>
      </c>
      <c r="B44" s="277" t="s">
        <v>1056</v>
      </c>
      <c r="C44" s="277" t="s">
        <v>1031</v>
      </c>
      <c r="D44" s="277">
        <v>30</v>
      </c>
      <c r="E44" s="278">
        <v>1.2E-10</v>
      </c>
      <c r="F44" s="278"/>
      <c r="G44" s="278">
        <v>167000000</v>
      </c>
      <c r="H44" s="277" t="s">
        <v>1032</v>
      </c>
      <c r="I44" s="278">
        <v>960</v>
      </c>
      <c r="J44" s="277">
        <v>40</v>
      </c>
      <c r="K44" s="279" t="s">
        <v>1037</v>
      </c>
    </row>
    <row r="45" spans="1:15" x14ac:dyDescent="0.2">
      <c r="A45" s="276" t="s">
        <v>880</v>
      </c>
      <c r="B45" s="277" t="s">
        <v>1057</v>
      </c>
      <c r="C45" s="277" t="s">
        <v>1031</v>
      </c>
      <c r="D45" s="277">
        <v>30</v>
      </c>
      <c r="E45" s="278">
        <v>1.0999999999999999E-10</v>
      </c>
      <c r="F45" s="278"/>
      <c r="G45" s="278">
        <v>182000000</v>
      </c>
      <c r="H45" s="277" t="s">
        <v>1032</v>
      </c>
      <c r="I45" s="278">
        <v>760</v>
      </c>
      <c r="J45" s="277">
        <v>40</v>
      </c>
      <c r="K45" s="279" t="s">
        <v>1037</v>
      </c>
    </row>
    <row r="46" spans="1:15" x14ac:dyDescent="0.2">
      <c r="A46" s="276" t="s">
        <v>880</v>
      </c>
      <c r="B46" s="277" t="s">
        <v>1058</v>
      </c>
      <c r="C46" s="277" t="s">
        <v>1031</v>
      </c>
      <c r="D46" s="277">
        <v>90</v>
      </c>
      <c r="E46" s="278">
        <v>6.9999999999999996E-10</v>
      </c>
      <c r="F46" s="278"/>
      <c r="G46" s="278">
        <v>28600000</v>
      </c>
      <c r="H46" s="277" t="s">
        <v>1032</v>
      </c>
      <c r="I46" s="278">
        <v>420</v>
      </c>
      <c r="J46" s="277">
        <v>40</v>
      </c>
      <c r="K46" s="279" t="s">
        <v>1037</v>
      </c>
    </row>
    <row r="47" spans="1:15" x14ac:dyDescent="0.2">
      <c r="A47" s="276" t="s">
        <v>883</v>
      </c>
      <c r="B47" s="277" t="s">
        <v>1049</v>
      </c>
      <c r="C47" s="277" t="s">
        <v>1031</v>
      </c>
      <c r="D47" s="277">
        <v>30</v>
      </c>
      <c r="E47" s="278">
        <v>4.8999999999999996E-10</v>
      </c>
      <c r="F47" s="278"/>
      <c r="G47" s="278">
        <v>40800000</v>
      </c>
      <c r="H47" s="277" t="s">
        <v>1032</v>
      </c>
      <c r="I47" s="278">
        <v>740</v>
      </c>
      <c r="J47" s="277">
        <v>1</v>
      </c>
      <c r="K47" s="279" t="s">
        <v>1037</v>
      </c>
    </row>
    <row r="48" spans="1:15" x14ac:dyDescent="0.2">
      <c r="A48" s="276" t="s">
        <v>883</v>
      </c>
      <c r="B48" s="277" t="s">
        <v>1040</v>
      </c>
      <c r="C48" s="277" t="s">
        <v>1031</v>
      </c>
      <c r="D48" s="277">
        <v>30</v>
      </c>
      <c r="E48" s="278">
        <v>5.1000000000000002E-9</v>
      </c>
      <c r="F48" s="278"/>
      <c r="G48" s="278">
        <v>3850000</v>
      </c>
      <c r="H48" s="277" t="s">
        <v>1055</v>
      </c>
      <c r="I48" s="278">
        <v>71</v>
      </c>
      <c r="J48" s="277">
        <v>1</v>
      </c>
      <c r="K48" s="279" t="s">
        <v>1037</v>
      </c>
    </row>
    <row r="49" spans="1:15" x14ac:dyDescent="0.2">
      <c r="A49" s="276" t="s">
        <v>115</v>
      </c>
      <c r="B49" s="277" t="s">
        <v>1049</v>
      </c>
      <c r="C49" s="277" t="s">
        <v>1043</v>
      </c>
      <c r="D49" s="277" t="s">
        <v>1044</v>
      </c>
      <c r="E49" s="278">
        <v>2.0000000000000001E-10</v>
      </c>
      <c r="F49" s="278"/>
      <c r="G49" s="278">
        <v>100000000</v>
      </c>
      <c r="H49" s="277" t="s">
        <v>1032</v>
      </c>
      <c r="I49" s="278">
        <v>2100</v>
      </c>
      <c r="J49" s="278"/>
      <c r="K49" s="279" t="s">
        <v>1036</v>
      </c>
      <c r="O49" s="272"/>
    </row>
    <row r="50" spans="1:15" ht="14.25" x14ac:dyDescent="0.2">
      <c r="A50" s="276" t="s">
        <v>115</v>
      </c>
      <c r="B50" s="277" t="s">
        <v>1049</v>
      </c>
      <c r="C50" s="277" t="s">
        <v>1146</v>
      </c>
      <c r="D50" s="277" t="s">
        <v>1059</v>
      </c>
      <c r="E50" s="278">
        <v>2.0000000000000001E-10</v>
      </c>
      <c r="F50" s="278"/>
      <c r="G50" s="278">
        <v>100000000</v>
      </c>
      <c r="H50" s="277" t="s">
        <v>1032</v>
      </c>
      <c r="I50" s="278">
        <v>2200</v>
      </c>
      <c r="J50" s="277">
        <v>200</v>
      </c>
      <c r="K50" s="279" t="s">
        <v>10</v>
      </c>
      <c r="M50" s="273"/>
      <c r="N50" s="273"/>
    </row>
    <row r="51" spans="1:15" ht="14.25" x14ac:dyDescent="0.2">
      <c r="A51" s="276" t="s">
        <v>121</v>
      </c>
      <c r="B51" s="277" t="s">
        <v>1040</v>
      </c>
      <c r="C51" s="277" t="s">
        <v>1148</v>
      </c>
      <c r="D51" s="277">
        <v>30</v>
      </c>
      <c r="E51" s="278">
        <v>2.2999999999999999E-9</v>
      </c>
      <c r="F51" s="277"/>
      <c r="G51" s="278">
        <v>8700000</v>
      </c>
      <c r="H51" s="277" t="s">
        <v>1032</v>
      </c>
      <c r="I51" s="278">
        <v>14</v>
      </c>
      <c r="J51" s="277">
        <v>20</v>
      </c>
      <c r="K51" s="279" t="s">
        <v>1037</v>
      </c>
      <c r="N51" s="273"/>
    </row>
    <row r="52" spans="1:15" x14ac:dyDescent="0.2">
      <c r="A52" s="276" t="s">
        <v>122</v>
      </c>
      <c r="B52" s="277" t="s">
        <v>1040</v>
      </c>
      <c r="C52" s="277" t="s">
        <v>1041</v>
      </c>
      <c r="D52" s="277">
        <v>7</v>
      </c>
      <c r="E52" s="278">
        <v>2.1000000000000002E-9</v>
      </c>
      <c r="F52" s="278"/>
      <c r="G52" s="278">
        <v>9520000</v>
      </c>
      <c r="H52" s="277" t="s">
        <v>1032</v>
      </c>
      <c r="I52" s="278">
        <v>520</v>
      </c>
      <c r="J52" s="277">
        <v>100</v>
      </c>
      <c r="K52" s="279" t="s">
        <v>10</v>
      </c>
    </row>
    <row r="53" spans="1:15" x14ac:dyDescent="0.2">
      <c r="A53" s="276" t="s">
        <v>127</v>
      </c>
      <c r="B53" s="277" t="s">
        <v>1042</v>
      </c>
      <c r="C53" s="277" t="s">
        <v>1041</v>
      </c>
      <c r="D53" s="277">
        <v>180</v>
      </c>
      <c r="E53" s="278">
        <v>4.8E-9</v>
      </c>
      <c r="F53" s="278"/>
      <c r="G53" s="278">
        <v>4170000</v>
      </c>
      <c r="H53" s="277" t="s">
        <v>1032</v>
      </c>
      <c r="I53" s="278">
        <v>770</v>
      </c>
      <c r="J53" s="277">
        <v>50</v>
      </c>
      <c r="K53" s="279" t="s">
        <v>10</v>
      </c>
    </row>
    <row r="54" spans="1:15" x14ac:dyDescent="0.2">
      <c r="A54" s="276" t="s">
        <v>881</v>
      </c>
      <c r="B54" s="277" t="s">
        <v>1049</v>
      </c>
      <c r="C54" s="277" t="s">
        <v>1041</v>
      </c>
      <c r="D54" s="277">
        <v>60</v>
      </c>
      <c r="E54" s="278">
        <v>3E-11</v>
      </c>
      <c r="F54" s="278"/>
      <c r="G54" s="278">
        <v>667000000</v>
      </c>
      <c r="H54" s="277" t="s">
        <v>1032</v>
      </c>
      <c r="I54" s="278">
        <v>71000</v>
      </c>
      <c r="J54" s="277">
        <v>1000</v>
      </c>
      <c r="K54" s="279" t="s">
        <v>10</v>
      </c>
    </row>
    <row r="55" spans="1:15" x14ac:dyDescent="0.2">
      <c r="A55" s="276" t="s">
        <v>881</v>
      </c>
      <c r="B55" s="277" t="s">
        <v>1040</v>
      </c>
      <c r="C55" s="277" t="s">
        <v>1041</v>
      </c>
      <c r="D55" s="277">
        <v>60</v>
      </c>
      <c r="E55" s="278">
        <v>3.3999999999999999E-11</v>
      </c>
      <c r="F55" s="278"/>
      <c r="G55" s="278">
        <v>588000000</v>
      </c>
      <c r="H55" s="277" t="s">
        <v>1032</v>
      </c>
      <c r="I55" s="278">
        <v>48000</v>
      </c>
      <c r="J55" s="277">
        <v>1000</v>
      </c>
      <c r="K55" s="279" t="s">
        <v>10</v>
      </c>
    </row>
    <row r="56" spans="1:15" x14ac:dyDescent="0.2">
      <c r="A56" s="276" t="s">
        <v>881</v>
      </c>
      <c r="B56" s="277" t="s">
        <v>1042</v>
      </c>
      <c r="C56" s="277" t="s">
        <v>1041</v>
      </c>
      <c r="D56" s="277">
        <v>60</v>
      </c>
      <c r="E56" s="278">
        <v>3.5999999999999998E-11</v>
      </c>
      <c r="F56" s="278"/>
      <c r="G56" s="278">
        <v>556000000</v>
      </c>
      <c r="H56" s="277" t="s">
        <v>1032</v>
      </c>
      <c r="I56" s="278">
        <v>50000</v>
      </c>
      <c r="J56" s="277">
        <v>1000</v>
      </c>
      <c r="K56" s="279" t="s">
        <v>10</v>
      </c>
    </row>
    <row r="57" spans="1:15" x14ac:dyDescent="0.2">
      <c r="A57" s="276" t="s">
        <v>143</v>
      </c>
      <c r="B57" s="277" t="s">
        <v>1049</v>
      </c>
      <c r="C57" s="277" t="s">
        <v>1041</v>
      </c>
      <c r="D57" s="277">
        <v>90</v>
      </c>
      <c r="E57" s="278">
        <v>1.0999999999999999E-9</v>
      </c>
      <c r="F57" s="278"/>
      <c r="G57" s="278">
        <v>18200000</v>
      </c>
      <c r="H57" s="277" t="s">
        <v>1032</v>
      </c>
      <c r="I57" s="278">
        <v>8300</v>
      </c>
      <c r="J57" s="277">
        <v>100</v>
      </c>
      <c r="K57" s="279" t="s">
        <v>10</v>
      </c>
    </row>
    <row r="58" spans="1:15" x14ac:dyDescent="0.2">
      <c r="A58" s="276" t="s">
        <v>143</v>
      </c>
      <c r="B58" s="277" t="s">
        <v>1040</v>
      </c>
      <c r="C58" s="277" t="s">
        <v>1041</v>
      </c>
      <c r="D58" s="277">
        <v>180</v>
      </c>
      <c r="E58" s="278">
        <v>1.2E-9</v>
      </c>
      <c r="F58" s="278"/>
      <c r="G58" s="278">
        <v>16700000</v>
      </c>
      <c r="H58" s="277" t="s">
        <v>1032</v>
      </c>
      <c r="I58" s="278">
        <v>4900</v>
      </c>
      <c r="J58" s="277">
        <v>100</v>
      </c>
      <c r="K58" s="279" t="s">
        <v>10</v>
      </c>
    </row>
    <row r="59" spans="1:15" s="275" customFormat="1" ht="25.5" x14ac:dyDescent="0.2">
      <c r="A59" s="282" t="s">
        <v>146</v>
      </c>
      <c r="B59" s="283" t="s">
        <v>1049</v>
      </c>
      <c r="C59" s="283" t="s">
        <v>1042</v>
      </c>
      <c r="D59" s="283">
        <v>180</v>
      </c>
      <c r="E59" s="284">
        <v>9.2000000000000003E-10</v>
      </c>
      <c r="F59" s="284">
        <v>3.3000000000000002E-9</v>
      </c>
      <c r="G59" s="284">
        <v>15200000</v>
      </c>
      <c r="H59" s="285" t="s">
        <v>1054</v>
      </c>
      <c r="I59" s="284">
        <v>18</v>
      </c>
      <c r="J59" s="283">
        <v>10</v>
      </c>
      <c r="K59" s="286" t="s">
        <v>1037</v>
      </c>
      <c r="L59" s="274"/>
      <c r="M59" s="274"/>
    </row>
    <row r="60" spans="1:15" s="275" customFormat="1" ht="25.5" x14ac:dyDescent="0.2">
      <c r="A60" s="282" t="s">
        <v>146</v>
      </c>
      <c r="B60" s="283" t="s">
        <v>1040</v>
      </c>
      <c r="C60" s="283" t="s">
        <v>1042</v>
      </c>
      <c r="D60" s="283">
        <v>180</v>
      </c>
      <c r="E60" s="284">
        <v>3.3E-10</v>
      </c>
      <c r="F60" s="284">
        <v>1.0999999999999999E-9</v>
      </c>
      <c r="G60" s="284">
        <v>45500000</v>
      </c>
      <c r="H60" s="285" t="s">
        <v>1054</v>
      </c>
      <c r="I60" s="284">
        <v>33</v>
      </c>
      <c r="J60" s="283">
        <v>20</v>
      </c>
      <c r="K60" s="286" t="s">
        <v>1037</v>
      </c>
      <c r="L60" s="274"/>
      <c r="M60" s="274"/>
    </row>
    <row r="61" spans="1:15" x14ac:dyDescent="0.2">
      <c r="A61" s="276" t="s">
        <v>147</v>
      </c>
      <c r="B61" s="277" t="s">
        <v>1049</v>
      </c>
      <c r="C61" s="277" t="s">
        <v>1041</v>
      </c>
      <c r="D61" s="277">
        <v>120</v>
      </c>
      <c r="E61" s="278">
        <v>3E-9</v>
      </c>
      <c r="F61" s="278"/>
      <c r="G61" s="278">
        <v>6670000</v>
      </c>
      <c r="H61" s="277" t="s">
        <v>1032</v>
      </c>
      <c r="I61" s="278">
        <v>4900</v>
      </c>
      <c r="J61" s="277">
        <v>150</v>
      </c>
      <c r="K61" s="279" t="s">
        <v>10</v>
      </c>
    </row>
    <row r="62" spans="1:15" ht="14.25" x14ac:dyDescent="0.2">
      <c r="A62" s="276" t="s">
        <v>147</v>
      </c>
      <c r="B62" s="277" t="s">
        <v>1049</v>
      </c>
      <c r="C62" s="277" t="s">
        <v>1149</v>
      </c>
      <c r="D62" s="277">
        <v>60</v>
      </c>
      <c r="E62" s="278">
        <v>3E-9</v>
      </c>
      <c r="F62" s="277"/>
      <c r="G62" s="278">
        <v>6670000</v>
      </c>
      <c r="H62" s="277" t="s">
        <v>1032</v>
      </c>
      <c r="I62" s="278">
        <v>0.99</v>
      </c>
      <c r="J62" s="277">
        <v>1</v>
      </c>
      <c r="K62" s="279" t="s">
        <v>1037</v>
      </c>
      <c r="N62" s="273"/>
    </row>
    <row r="63" spans="1:15" x14ac:dyDescent="0.2">
      <c r="A63" s="276" t="s">
        <v>147</v>
      </c>
      <c r="B63" s="277" t="s">
        <v>1040</v>
      </c>
      <c r="C63" s="277" t="s">
        <v>1041</v>
      </c>
      <c r="D63" s="277">
        <v>120</v>
      </c>
      <c r="E63" s="278">
        <v>3.2000000000000001E-9</v>
      </c>
      <c r="F63" s="278"/>
      <c r="G63" s="278">
        <v>6250000</v>
      </c>
      <c r="H63" s="277" t="s">
        <v>1032</v>
      </c>
      <c r="I63" s="278">
        <v>1600</v>
      </c>
      <c r="J63" s="277">
        <v>150</v>
      </c>
      <c r="K63" s="279" t="s">
        <v>10</v>
      </c>
    </row>
    <row r="64" spans="1:15" x14ac:dyDescent="0.2">
      <c r="A64" s="276" t="s">
        <v>147</v>
      </c>
      <c r="B64" s="277" t="s">
        <v>1040</v>
      </c>
      <c r="C64" s="277" t="s">
        <v>1042</v>
      </c>
      <c r="D64" s="277">
        <v>30</v>
      </c>
      <c r="E64" s="278">
        <v>3.2000000000000001E-9</v>
      </c>
      <c r="F64" s="278"/>
      <c r="G64" s="278">
        <v>6250000</v>
      </c>
      <c r="H64" s="277" t="s">
        <v>1032</v>
      </c>
      <c r="I64" s="278">
        <v>4.0999999999999996</v>
      </c>
      <c r="J64" s="277">
        <v>1</v>
      </c>
      <c r="K64" s="279" t="s">
        <v>1037</v>
      </c>
    </row>
    <row r="65" spans="1:14" x14ac:dyDescent="0.2">
      <c r="A65" s="276" t="s">
        <v>151</v>
      </c>
      <c r="B65" s="277" t="s">
        <v>1040</v>
      </c>
      <c r="C65" s="277" t="s">
        <v>1041</v>
      </c>
      <c r="D65" s="277">
        <v>180</v>
      </c>
      <c r="E65" s="278">
        <v>3.9E-10</v>
      </c>
      <c r="F65" s="278"/>
      <c r="G65" s="278">
        <v>51300000</v>
      </c>
      <c r="H65" s="277" t="s">
        <v>1032</v>
      </c>
      <c r="I65" s="278">
        <v>18000</v>
      </c>
      <c r="J65" s="277">
        <v>100</v>
      </c>
      <c r="K65" s="279" t="s">
        <v>10</v>
      </c>
    </row>
    <row r="66" spans="1:14" x14ac:dyDescent="0.2">
      <c r="A66" s="276" t="s">
        <v>151</v>
      </c>
      <c r="B66" s="277" t="s">
        <v>1040</v>
      </c>
      <c r="C66" s="277" t="s">
        <v>1031</v>
      </c>
      <c r="D66" s="277">
        <v>180</v>
      </c>
      <c r="E66" s="278">
        <v>3.9E-10</v>
      </c>
      <c r="F66" s="278"/>
      <c r="G66" s="278">
        <v>51300000</v>
      </c>
      <c r="H66" s="277" t="s">
        <v>1032</v>
      </c>
      <c r="I66" s="278">
        <v>52</v>
      </c>
      <c r="J66" s="277">
        <v>1</v>
      </c>
      <c r="K66" s="279" t="s">
        <v>1037</v>
      </c>
    </row>
    <row r="67" spans="1:14" x14ac:dyDescent="0.2">
      <c r="A67" s="276" t="s">
        <v>151</v>
      </c>
      <c r="B67" s="277" t="s">
        <v>1042</v>
      </c>
      <c r="C67" s="277" t="s">
        <v>1041</v>
      </c>
      <c r="D67" s="277">
        <v>180</v>
      </c>
      <c r="E67" s="278">
        <v>6E-10</v>
      </c>
      <c r="F67" s="278"/>
      <c r="G67" s="278">
        <v>33300000</v>
      </c>
      <c r="H67" s="277" t="s">
        <v>1032</v>
      </c>
      <c r="I67" s="278">
        <v>18000</v>
      </c>
      <c r="J67" s="277">
        <v>100</v>
      </c>
      <c r="K67" s="279" t="s">
        <v>10</v>
      </c>
    </row>
    <row r="68" spans="1:14" x14ac:dyDescent="0.2">
      <c r="A68" s="276" t="s">
        <v>151</v>
      </c>
      <c r="B68" s="277" t="s">
        <v>1042</v>
      </c>
      <c r="C68" s="277" t="s">
        <v>1031</v>
      </c>
      <c r="D68" s="277">
        <v>180</v>
      </c>
      <c r="E68" s="278">
        <v>6E-10</v>
      </c>
      <c r="F68" s="278"/>
      <c r="G68" s="278">
        <v>33300000</v>
      </c>
      <c r="H68" s="277" t="s">
        <v>1032</v>
      </c>
      <c r="I68" s="278">
        <v>4.3</v>
      </c>
      <c r="J68" s="277">
        <v>1</v>
      </c>
      <c r="K68" s="279" t="s">
        <v>1037</v>
      </c>
    </row>
    <row r="69" spans="1:14" x14ac:dyDescent="0.2">
      <c r="A69" s="276" t="s">
        <v>152</v>
      </c>
      <c r="B69" s="277" t="s">
        <v>1040</v>
      </c>
      <c r="C69" s="277" t="s">
        <v>1041</v>
      </c>
      <c r="D69" s="277">
        <v>120</v>
      </c>
      <c r="E69" s="278">
        <v>1.3999999999999999E-9</v>
      </c>
      <c r="F69" s="278"/>
      <c r="G69" s="278">
        <v>14300000</v>
      </c>
      <c r="H69" s="277" t="s">
        <v>1032</v>
      </c>
      <c r="I69" s="278">
        <v>2100</v>
      </c>
      <c r="J69" s="277">
        <v>50</v>
      </c>
      <c r="K69" s="279" t="s">
        <v>10</v>
      </c>
    </row>
    <row r="70" spans="1:14" x14ac:dyDescent="0.2">
      <c r="A70" s="276" t="s">
        <v>152</v>
      </c>
      <c r="B70" s="277" t="s">
        <v>1040</v>
      </c>
      <c r="C70" s="277" t="s">
        <v>1031</v>
      </c>
      <c r="D70" s="277">
        <v>90</v>
      </c>
      <c r="E70" s="278">
        <v>1.3999999999999999E-9</v>
      </c>
      <c r="F70" s="278"/>
      <c r="G70" s="278">
        <v>14300000</v>
      </c>
      <c r="H70" s="277" t="s">
        <v>1032</v>
      </c>
      <c r="I70" s="278">
        <v>9</v>
      </c>
      <c r="J70" s="277">
        <v>1</v>
      </c>
      <c r="K70" s="279" t="s">
        <v>1037</v>
      </c>
    </row>
    <row r="71" spans="1:14" x14ac:dyDescent="0.2">
      <c r="A71" s="276" t="s">
        <v>152</v>
      </c>
      <c r="B71" s="277" t="s">
        <v>1042</v>
      </c>
      <c r="C71" s="277" t="s">
        <v>1041</v>
      </c>
      <c r="D71" s="277">
        <v>120</v>
      </c>
      <c r="E71" s="278">
        <v>1.6999999999999999E-9</v>
      </c>
      <c r="F71" s="278"/>
      <c r="G71" s="278">
        <v>11800000</v>
      </c>
      <c r="H71" s="277" t="s">
        <v>1032</v>
      </c>
      <c r="I71" s="278">
        <v>2300</v>
      </c>
      <c r="J71" s="277">
        <v>50</v>
      </c>
      <c r="K71" s="279" t="s">
        <v>10</v>
      </c>
    </row>
    <row r="72" spans="1:14" x14ac:dyDescent="0.2">
      <c r="A72" s="276" t="s">
        <v>152</v>
      </c>
      <c r="B72" s="277" t="s">
        <v>1042</v>
      </c>
      <c r="C72" s="277" t="s">
        <v>1060</v>
      </c>
      <c r="D72" s="277">
        <v>90</v>
      </c>
      <c r="E72" s="278">
        <v>1.6999999999999999E-9</v>
      </c>
      <c r="F72" s="277"/>
      <c r="G72" s="278">
        <v>11800000</v>
      </c>
      <c r="H72" s="277" t="s">
        <v>1032</v>
      </c>
      <c r="I72" s="278">
        <v>0.99</v>
      </c>
      <c r="J72" s="277">
        <v>1</v>
      </c>
      <c r="K72" s="279" t="s">
        <v>1037</v>
      </c>
      <c r="N72" s="273"/>
    </row>
    <row r="73" spans="1:14" x14ac:dyDescent="0.2">
      <c r="A73" s="276" t="s">
        <v>154</v>
      </c>
      <c r="B73" s="277" t="s">
        <v>1040</v>
      </c>
      <c r="C73" s="277" t="s">
        <v>1041</v>
      </c>
      <c r="D73" s="277">
        <v>180</v>
      </c>
      <c r="E73" s="278">
        <v>7.0999999999999999E-9</v>
      </c>
      <c r="F73" s="278"/>
      <c r="G73" s="278">
        <v>2820000</v>
      </c>
      <c r="H73" s="277" t="s">
        <v>1032</v>
      </c>
      <c r="I73" s="278">
        <v>1500</v>
      </c>
      <c r="J73" s="277">
        <v>50</v>
      </c>
      <c r="K73" s="279" t="s">
        <v>10</v>
      </c>
    </row>
    <row r="74" spans="1:14" x14ac:dyDescent="0.2">
      <c r="A74" s="276" t="s">
        <v>154</v>
      </c>
      <c r="B74" s="277" t="s">
        <v>1040</v>
      </c>
      <c r="C74" s="277" t="s">
        <v>1031</v>
      </c>
      <c r="D74" s="277">
        <v>180</v>
      </c>
      <c r="E74" s="278">
        <v>7.0999999999999999E-9</v>
      </c>
      <c r="F74" s="278"/>
      <c r="G74" s="278">
        <v>2820000</v>
      </c>
      <c r="H74" s="277" t="s">
        <v>1032</v>
      </c>
      <c r="I74" s="278">
        <v>4.2</v>
      </c>
      <c r="J74" s="277">
        <v>1</v>
      </c>
      <c r="K74" s="279" t="s">
        <v>1037</v>
      </c>
    </row>
    <row r="75" spans="1:14" x14ac:dyDescent="0.2">
      <c r="A75" s="276" t="s">
        <v>154</v>
      </c>
      <c r="B75" s="277" t="s">
        <v>1042</v>
      </c>
      <c r="C75" s="277" t="s">
        <v>1041</v>
      </c>
      <c r="D75" s="277">
        <v>180</v>
      </c>
      <c r="E75" s="278">
        <v>1.7E-8</v>
      </c>
      <c r="F75" s="278"/>
      <c r="G75" s="278">
        <v>1180000</v>
      </c>
      <c r="H75" s="277" t="s">
        <v>1032</v>
      </c>
      <c r="I75" s="278">
        <v>930</v>
      </c>
      <c r="J75" s="277">
        <v>50</v>
      </c>
      <c r="K75" s="279" t="s">
        <v>10</v>
      </c>
    </row>
    <row r="76" spans="1:14" x14ac:dyDescent="0.2">
      <c r="A76" s="276" t="s">
        <v>154</v>
      </c>
      <c r="B76" s="277" t="s">
        <v>1042</v>
      </c>
      <c r="C76" s="277" t="s">
        <v>1060</v>
      </c>
      <c r="D76" s="277">
        <v>180</v>
      </c>
      <c r="E76" s="278">
        <v>1.7E-8</v>
      </c>
      <c r="F76" s="277"/>
      <c r="G76" s="278">
        <v>1180000</v>
      </c>
      <c r="H76" s="277" t="s">
        <v>1032</v>
      </c>
      <c r="I76" s="278">
        <v>0.23</v>
      </c>
      <c r="J76" s="277">
        <v>1</v>
      </c>
      <c r="K76" s="279" t="s">
        <v>1037</v>
      </c>
      <c r="N76" s="273"/>
    </row>
    <row r="77" spans="1:14" x14ac:dyDescent="0.2">
      <c r="A77" s="276" t="s">
        <v>160</v>
      </c>
      <c r="B77" s="277" t="s">
        <v>1049</v>
      </c>
      <c r="C77" s="277" t="s">
        <v>1031</v>
      </c>
      <c r="D77" s="277">
        <v>180</v>
      </c>
      <c r="E77" s="278">
        <v>2.1999999999999999E-10</v>
      </c>
      <c r="F77" s="278"/>
      <c r="G77" s="278">
        <v>90900000</v>
      </c>
      <c r="H77" s="277" t="s">
        <v>1032</v>
      </c>
      <c r="I77" s="278">
        <v>96</v>
      </c>
      <c r="J77" s="277">
        <v>5</v>
      </c>
      <c r="K77" s="279" t="s">
        <v>1037</v>
      </c>
    </row>
    <row r="78" spans="1:14" x14ac:dyDescent="0.2">
      <c r="A78" s="276" t="s">
        <v>160</v>
      </c>
      <c r="B78" s="277" t="s">
        <v>1040</v>
      </c>
      <c r="C78" s="277" t="s">
        <v>1031</v>
      </c>
      <c r="D78" s="277">
        <v>180</v>
      </c>
      <c r="E78" s="278">
        <v>9.3999999999999999E-11</v>
      </c>
      <c r="F78" s="278"/>
      <c r="G78" s="278">
        <v>213000000</v>
      </c>
      <c r="H78" s="277" t="s">
        <v>1032</v>
      </c>
      <c r="I78" s="278">
        <v>270</v>
      </c>
      <c r="J78" s="277">
        <v>5</v>
      </c>
      <c r="K78" s="279" t="s">
        <v>1037</v>
      </c>
    </row>
    <row r="79" spans="1:14" x14ac:dyDescent="0.2">
      <c r="A79" s="276" t="s">
        <v>160</v>
      </c>
      <c r="B79" s="277" t="s">
        <v>1061</v>
      </c>
      <c r="C79" s="277" t="s">
        <v>1031</v>
      </c>
      <c r="D79" s="277">
        <v>180</v>
      </c>
      <c r="E79" s="278">
        <v>8.3000000000000003E-10</v>
      </c>
      <c r="F79" s="278"/>
      <c r="G79" s="278">
        <v>24100000</v>
      </c>
      <c r="H79" s="277" t="s">
        <v>1032</v>
      </c>
      <c r="I79" s="278">
        <v>89</v>
      </c>
      <c r="J79" s="277">
        <v>5</v>
      </c>
      <c r="K79" s="279" t="s">
        <v>1037</v>
      </c>
    </row>
    <row r="80" spans="1:14" x14ac:dyDescent="0.2">
      <c r="A80" s="276" t="s">
        <v>161</v>
      </c>
      <c r="B80" s="277" t="s">
        <v>1049</v>
      </c>
      <c r="C80" s="277" t="s">
        <v>1031</v>
      </c>
      <c r="D80" s="277">
        <v>180</v>
      </c>
      <c r="E80" s="278">
        <v>5.1999999999999996E-10</v>
      </c>
      <c r="F80" s="278"/>
      <c r="G80" s="278">
        <v>38500000</v>
      </c>
      <c r="H80" s="277" t="s">
        <v>1032</v>
      </c>
      <c r="I80" s="278">
        <v>41</v>
      </c>
      <c r="J80" s="277">
        <v>0.3</v>
      </c>
      <c r="K80" s="279" t="s">
        <v>1037</v>
      </c>
    </row>
    <row r="81" spans="1:15" x14ac:dyDescent="0.2">
      <c r="A81" s="276" t="s">
        <v>161</v>
      </c>
      <c r="B81" s="277" t="s">
        <v>1040</v>
      </c>
      <c r="C81" s="277" t="s">
        <v>1031</v>
      </c>
      <c r="D81" s="277">
        <v>180</v>
      </c>
      <c r="E81" s="278">
        <v>3.1000000000000002E-10</v>
      </c>
      <c r="F81" s="278"/>
      <c r="G81" s="278">
        <v>64500000</v>
      </c>
      <c r="H81" s="277" t="s">
        <v>1032</v>
      </c>
      <c r="I81" s="278">
        <v>81</v>
      </c>
      <c r="J81" s="277">
        <v>0.3</v>
      </c>
      <c r="K81" s="279" t="s">
        <v>1037</v>
      </c>
    </row>
    <row r="82" spans="1:15" x14ac:dyDescent="0.2">
      <c r="A82" s="276" t="s">
        <v>161</v>
      </c>
      <c r="B82" s="277" t="s">
        <v>1061</v>
      </c>
      <c r="C82" s="277" t="s">
        <v>1031</v>
      </c>
      <c r="D82" s="277">
        <v>180</v>
      </c>
      <c r="E82" s="278">
        <v>2.0000000000000001E-9</v>
      </c>
      <c r="F82" s="278"/>
      <c r="G82" s="278">
        <v>10000000</v>
      </c>
      <c r="H82" s="277" t="s">
        <v>1032</v>
      </c>
      <c r="I82" s="278">
        <v>37</v>
      </c>
      <c r="J82" s="277">
        <v>0.3</v>
      </c>
      <c r="K82" s="279" t="s">
        <v>1037</v>
      </c>
    </row>
    <row r="83" spans="1:15" x14ac:dyDescent="0.2">
      <c r="A83" s="276" t="s">
        <v>56</v>
      </c>
      <c r="B83" s="277" t="s">
        <v>1049</v>
      </c>
      <c r="C83" s="277" t="s">
        <v>1043</v>
      </c>
      <c r="D83" s="277" t="s">
        <v>1044</v>
      </c>
      <c r="E83" s="278">
        <v>6.7999999999999998E-11</v>
      </c>
      <c r="F83" s="278"/>
      <c r="G83" s="278">
        <v>294000000</v>
      </c>
      <c r="H83" s="277" t="s">
        <v>1032</v>
      </c>
      <c r="I83" s="278">
        <v>6100</v>
      </c>
      <c r="J83" s="278"/>
      <c r="K83" s="279" t="s">
        <v>1036</v>
      </c>
      <c r="O83" s="272"/>
    </row>
    <row r="84" spans="1:15" ht="14.25" x14ac:dyDescent="0.2">
      <c r="A84" s="276" t="s">
        <v>56</v>
      </c>
      <c r="B84" s="277" t="s">
        <v>1049</v>
      </c>
      <c r="C84" s="277" t="s">
        <v>1146</v>
      </c>
      <c r="D84" s="277" t="s">
        <v>1062</v>
      </c>
      <c r="E84" s="278">
        <v>6.7999999999999998E-11</v>
      </c>
      <c r="F84" s="278"/>
      <c r="G84" s="278">
        <v>294000000</v>
      </c>
      <c r="H84" s="277" t="s">
        <v>1032</v>
      </c>
      <c r="I84" s="278">
        <v>6000</v>
      </c>
      <c r="J84" s="277">
        <v>2500</v>
      </c>
      <c r="K84" s="279" t="s">
        <v>10</v>
      </c>
      <c r="M84" s="273"/>
      <c r="N84" s="273"/>
    </row>
    <row r="85" spans="1:15" x14ac:dyDescent="0.2">
      <c r="A85" s="276" t="s">
        <v>56</v>
      </c>
      <c r="B85" s="277" t="s">
        <v>1040</v>
      </c>
      <c r="C85" s="277" t="s">
        <v>1043</v>
      </c>
      <c r="D85" s="277" t="s">
        <v>1044</v>
      </c>
      <c r="E85" s="278">
        <v>1.5E-10</v>
      </c>
      <c r="F85" s="278"/>
      <c r="G85" s="278">
        <v>133000000</v>
      </c>
      <c r="H85" s="277" t="s">
        <v>1032</v>
      </c>
      <c r="I85" s="278">
        <v>2800</v>
      </c>
      <c r="J85" s="278"/>
      <c r="K85" s="279" t="s">
        <v>1036</v>
      </c>
      <c r="O85" s="272"/>
    </row>
    <row r="86" spans="1:15" ht="14.25" x14ac:dyDescent="0.2">
      <c r="A86" s="276" t="s">
        <v>56</v>
      </c>
      <c r="B86" s="277" t="s">
        <v>1040</v>
      </c>
      <c r="C86" s="277" t="s">
        <v>1146</v>
      </c>
      <c r="D86" s="277" t="s">
        <v>1062</v>
      </c>
      <c r="E86" s="278">
        <v>1.5E-10</v>
      </c>
      <c r="F86" s="278"/>
      <c r="G86" s="278">
        <v>133000000</v>
      </c>
      <c r="H86" s="277" t="s">
        <v>1032</v>
      </c>
      <c r="I86" s="278">
        <v>2700</v>
      </c>
      <c r="J86" s="277">
        <v>2500</v>
      </c>
      <c r="K86" s="279" t="s">
        <v>10</v>
      </c>
      <c r="M86" s="273"/>
      <c r="N86" s="273"/>
    </row>
    <row r="87" spans="1:15" x14ac:dyDescent="0.2">
      <c r="A87" s="276" t="s">
        <v>56</v>
      </c>
      <c r="B87" s="277" t="s">
        <v>1042</v>
      </c>
      <c r="C87" s="277" t="s">
        <v>1043</v>
      </c>
      <c r="D87" s="277" t="s">
        <v>1044</v>
      </c>
      <c r="E87" s="278">
        <v>1.5E-10</v>
      </c>
      <c r="F87" s="278"/>
      <c r="G87" s="278">
        <v>133000000</v>
      </c>
      <c r="H87" s="277" t="s">
        <v>1032</v>
      </c>
      <c r="I87" s="278">
        <v>2800</v>
      </c>
      <c r="J87" s="278"/>
      <c r="K87" s="279" t="s">
        <v>1036</v>
      </c>
      <c r="O87" s="272"/>
    </row>
    <row r="88" spans="1:15" ht="14.25" x14ac:dyDescent="0.2">
      <c r="A88" s="276" t="s">
        <v>56</v>
      </c>
      <c r="B88" s="277" t="s">
        <v>1042</v>
      </c>
      <c r="C88" s="277" t="s">
        <v>1146</v>
      </c>
      <c r="D88" s="277" t="s">
        <v>1062</v>
      </c>
      <c r="E88" s="278">
        <v>1.5E-10</v>
      </c>
      <c r="F88" s="278"/>
      <c r="G88" s="278">
        <v>133000000</v>
      </c>
      <c r="H88" s="277" t="s">
        <v>1032</v>
      </c>
      <c r="I88" s="278">
        <v>2700</v>
      </c>
      <c r="J88" s="277">
        <v>2500</v>
      </c>
      <c r="K88" s="279" t="s">
        <v>10</v>
      </c>
      <c r="M88" s="273"/>
      <c r="N88" s="273"/>
    </row>
    <row r="89" spans="1:15" x14ac:dyDescent="0.2">
      <c r="A89" s="276" t="s">
        <v>170</v>
      </c>
      <c r="B89" s="277" t="s">
        <v>1042</v>
      </c>
      <c r="C89" s="277" t="s">
        <v>1041</v>
      </c>
      <c r="D89" s="277">
        <v>180</v>
      </c>
      <c r="E89" s="278">
        <v>2.7999999999999998E-9</v>
      </c>
      <c r="F89" s="278"/>
      <c r="G89" s="278">
        <v>7140000</v>
      </c>
      <c r="H89" s="277" t="s">
        <v>1032</v>
      </c>
      <c r="I89" s="278">
        <v>17000</v>
      </c>
      <c r="J89" s="277">
        <v>100</v>
      </c>
      <c r="K89" s="279" t="s">
        <v>10</v>
      </c>
    </row>
    <row r="90" spans="1:15" x14ac:dyDescent="0.2">
      <c r="A90" s="276" t="s">
        <v>178</v>
      </c>
      <c r="B90" s="277" t="s">
        <v>1049</v>
      </c>
      <c r="C90" s="277" t="s">
        <v>1041</v>
      </c>
      <c r="D90" s="277">
        <v>7</v>
      </c>
      <c r="E90" s="278">
        <v>1.0999999999999999E-10</v>
      </c>
      <c r="F90" s="278"/>
      <c r="G90" s="278">
        <v>182000000</v>
      </c>
      <c r="H90" s="277" t="s">
        <v>1032</v>
      </c>
      <c r="I90" s="278">
        <v>7300</v>
      </c>
      <c r="J90" s="277">
        <v>300</v>
      </c>
      <c r="K90" s="279" t="s">
        <v>10</v>
      </c>
    </row>
    <row r="91" spans="1:15" x14ac:dyDescent="0.2">
      <c r="A91" s="276" t="s">
        <v>178</v>
      </c>
      <c r="B91" s="277" t="s">
        <v>1040</v>
      </c>
      <c r="C91" s="277" t="s">
        <v>1041</v>
      </c>
      <c r="D91" s="277">
        <v>7</v>
      </c>
      <c r="E91" s="278">
        <v>2.8000000000000002E-10</v>
      </c>
      <c r="F91" s="278"/>
      <c r="G91" s="278">
        <v>71400000</v>
      </c>
      <c r="H91" s="277" t="s">
        <v>1032</v>
      </c>
      <c r="I91" s="278">
        <v>1200</v>
      </c>
      <c r="J91" s="277">
        <v>300</v>
      </c>
      <c r="K91" s="279" t="s">
        <v>10</v>
      </c>
    </row>
    <row r="92" spans="1:15" x14ac:dyDescent="0.2">
      <c r="A92" s="276" t="s">
        <v>201</v>
      </c>
      <c r="B92" s="277" t="s">
        <v>1049</v>
      </c>
      <c r="C92" s="277" t="s">
        <v>1041</v>
      </c>
      <c r="D92" s="277">
        <v>180</v>
      </c>
      <c r="E92" s="278">
        <v>1.3999999999999999E-9</v>
      </c>
      <c r="F92" s="278"/>
      <c r="G92" s="278">
        <v>14300000</v>
      </c>
      <c r="H92" s="277" t="s">
        <v>1032</v>
      </c>
      <c r="I92" s="278">
        <v>15000</v>
      </c>
      <c r="J92" s="277">
        <v>100</v>
      </c>
      <c r="K92" s="279" t="s">
        <v>10</v>
      </c>
    </row>
    <row r="93" spans="1:15" x14ac:dyDescent="0.2">
      <c r="A93" s="276" t="s">
        <v>201</v>
      </c>
      <c r="B93" s="277" t="s">
        <v>1040</v>
      </c>
      <c r="C93" s="277" t="s">
        <v>1041</v>
      </c>
      <c r="D93" s="277">
        <v>180</v>
      </c>
      <c r="E93" s="278">
        <v>1.6999999999999999E-9</v>
      </c>
      <c r="F93" s="278"/>
      <c r="G93" s="278">
        <v>11800000</v>
      </c>
      <c r="H93" s="277" t="s">
        <v>1032</v>
      </c>
      <c r="I93" s="278">
        <v>12000</v>
      </c>
      <c r="J93" s="277">
        <v>100</v>
      </c>
      <c r="K93" s="279" t="s">
        <v>10</v>
      </c>
    </row>
    <row r="94" spans="1:15" x14ac:dyDescent="0.2">
      <c r="A94" s="276" t="s">
        <v>241</v>
      </c>
      <c r="B94" s="277" t="s">
        <v>1049</v>
      </c>
      <c r="C94" s="277" t="s">
        <v>1041</v>
      </c>
      <c r="D94" s="277">
        <v>120</v>
      </c>
      <c r="E94" s="278">
        <v>5.6000000000000003E-10</v>
      </c>
      <c r="F94" s="278"/>
      <c r="G94" s="278">
        <v>35700000</v>
      </c>
      <c r="H94" s="277" t="s">
        <v>1032</v>
      </c>
      <c r="I94" s="278">
        <v>9400</v>
      </c>
      <c r="J94" s="277">
        <v>100</v>
      </c>
      <c r="K94" s="279" t="s">
        <v>10</v>
      </c>
    </row>
    <row r="95" spans="1:15" x14ac:dyDescent="0.2">
      <c r="A95" s="276" t="s">
        <v>241</v>
      </c>
      <c r="B95" s="277" t="s">
        <v>1049</v>
      </c>
      <c r="C95" s="277" t="s">
        <v>1031</v>
      </c>
      <c r="D95" s="277">
        <v>14</v>
      </c>
      <c r="E95" s="278">
        <v>5.6000000000000003E-10</v>
      </c>
      <c r="F95" s="278"/>
      <c r="G95" s="278">
        <v>35700000</v>
      </c>
      <c r="H95" s="277" t="s">
        <v>1032</v>
      </c>
      <c r="I95" s="278">
        <v>160</v>
      </c>
      <c r="J95" s="277">
        <v>1</v>
      </c>
      <c r="K95" s="279" t="s">
        <v>1037</v>
      </c>
    </row>
    <row r="96" spans="1:15" x14ac:dyDescent="0.2">
      <c r="A96" s="276" t="s">
        <v>241</v>
      </c>
      <c r="B96" s="277" t="s">
        <v>1042</v>
      </c>
      <c r="C96" s="277" t="s">
        <v>1041</v>
      </c>
      <c r="D96" s="277">
        <v>120</v>
      </c>
      <c r="E96" s="278">
        <v>6.3999999999999996E-10</v>
      </c>
      <c r="F96" s="278"/>
      <c r="G96" s="278">
        <v>31300000</v>
      </c>
      <c r="H96" s="277" t="s">
        <v>1032</v>
      </c>
      <c r="I96" s="278">
        <v>5100</v>
      </c>
      <c r="J96" s="277">
        <v>100</v>
      </c>
      <c r="K96" s="279" t="s">
        <v>10</v>
      </c>
    </row>
    <row r="97" spans="1:15" x14ac:dyDescent="0.2">
      <c r="A97" s="276" t="s">
        <v>241</v>
      </c>
      <c r="B97" s="277" t="s">
        <v>1042</v>
      </c>
      <c r="C97" s="277" t="s">
        <v>1031</v>
      </c>
      <c r="D97" s="277">
        <v>14</v>
      </c>
      <c r="E97" s="278">
        <v>6.3999999999999996E-10</v>
      </c>
      <c r="F97" s="278"/>
      <c r="G97" s="278">
        <v>31300000</v>
      </c>
      <c r="H97" s="277" t="s">
        <v>1032</v>
      </c>
      <c r="I97" s="278">
        <v>2.2000000000000002</v>
      </c>
      <c r="J97" s="277">
        <v>1</v>
      </c>
      <c r="K97" s="279" t="s">
        <v>1037</v>
      </c>
    </row>
    <row r="98" spans="1:15" s="275" customFormat="1" ht="25.5" x14ac:dyDescent="0.2">
      <c r="A98" s="282" t="s">
        <v>244</v>
      </c>
      <c r="B98" s="283" t="s">
        <v>1049</v>
      </c>
      <c r="C98" s="283" t="s">
        <v>1031</v>
      </c>
      <c r="D98" s="283">
        <v>14</v>
      </c>
      <c r="E98" s="284">
        <v>1.3999999999999999E-9</v>
      </c>
      <c r="F98" s="284">
        <v>5.4000000000000004E-9</v>
      </c>
      <c r="G98" s="284">
        <v>9260000</v>
      </c>
      <c r="H98" s="285" t="s">
        <v>1054</v>
      </c>
      <c r="I98" s="284">
        <v>63</v>
      </c>
      <c r="J98" s="283">
        <v>0.1</v>
      </c>
      <c r="K98" s="286" t="s">
        <v>1037</v>
      </c>
      <c r="L98" s="274"/>
      <c r="M98" s="274"/>
    </row>
    <row r="99" spans="1:15" x14ac:dyDescent="0.2">
      <c r="A99" s="276" t="s">
        <v>244</v>
      </c>
      <c r="B99" s="277" t="s">
        <v>1042</v>
      </c>
      <c r="C99" s="277" t="s">
        <v>1031</v>
      </c>
      <c r="D99" s="277">
        <v>14</v>
      </c>
      <c r="E99" s="278">
        <v>5.5999999999999997E-9</v>
      </c>
      <c r="F99" s="278"/>
      <c r="G99" s="278">
        <v>3570000</v>
      </c>
      <c r="H99" s="277" t="s">
        <v>1032</v>
      </c>
      <c r="I99" s="278">
        <v>0.24</v>
      </c>
      <c r="J99" s="277">
        <v>0.1</v>
      </c>
      <c r="K99" s="279" t="s">
        <v>1037</v>
      </c>
    </row>
    <row r="100" spans="1:15" s="275" customFormat="1" ht="25.5" x14ac:dyDescent="0.2">
      <c r="A100" s="282" t="s">
        <v>988</v>
      </c>
      <c r="B100" s="283" t="s">
        <v>1049</v>
      </c>
      <c r="C100" s="283" t="s">
        <v>1031</v>
      </c>
      <c r="D100" s="283">
        <v>180</v>
      </c>
      <c r="E100" s="284">
        <v>2.9999999999999997E-8</v>
      </c>
      <c r="F100" s="284">
        <v>1.9999999999999999E-7</v>
      </c>
      <c r="G100" s="284">
        <v>250000</v>
      </c>
      <c r="H100" s="285" t="s">
        <v>1054</v>
      </c>
      <c r="I100" s="284">
        <v>0.69</v>
      </c>
      <c r="J100" s="283">
        <v>0.1</v>
      </c>
      <c r="K100" s="286" t="s">
        <v>1037</v>
      </c>
      <c r="L100" s="274"/>
      <c r="M100" s="274"/>
    </row>
    <row r="101" spans="1:15" ht="14.25" x14ac:dyDescent="0.2">
      <c r="A101" s="276" t="s">
        <v>988</v>
      </c>
      <c r="B101" s="277" t="s">
        <v>1042</v>
      </c>
      <c r="C101" s="277" t="s">
        <v>1148</v>
      </c>
      <c r="D101" s="277">
        <v>180</v>
      </c>
      <c r="E101" s="278">
        <v>7.7000000000000001E-8</v>
      </c>
      <c r="F101" s="278">
        <v>6.3E-7</v>
      </c>
      <c r="G101" s="278">
        <v>238000</v>
      </c>
      <c r="H101" s="277" t="s">
        <v>1055</v>
      </c>
      <c r="I101" s="278">
        <v>0.02</v>
      </c>
      <c r="J101" s="277">
        <v>0.02</v>
      </c>
      <c r="K101" s="279" t="s">
        <v>1037</v>
      </c>
      <c r="M101" s="273"/>
      <c r="N101" s="273"/>
    </row>
    <row r="102" spans="1:15" x14ac:dyDescent="0.2">
      <c r="A102" s="276" t="s">
        <v>988</v>
      </c>
      <c r="B102" s="277" t="s">
        <v>1042</v>
      </c>
      <c r="C102" s="277" t="s">
        <v>1042</v>
      </c>
      <c r="D102" s="277">
        <v>180</v>
      </c>
      <c r="E102" s="278">
        <v>7.7000000000000001E-8</v>
      </c>
      <c r="F102" s="278">
        <v>6.3E-7</v>
      </c>
      <c r="G102" s="278">
        <v>238000</v>
      </c>
      <c r="H102" s="277" t="s">
        <v>1055</v>
      </c>
      <c r="I102" s="278">
        <v>0.24</v>
      </c>
      <c r="J102" s="277">
        <v>0.02</v>
      </c>
      <c r="K102" s="279" t="s">
        <v>1037</v>
      </c>
      <c r="N102" s="273"/>
    </row>
    <row r="103" spans="1:15" x14ac:dyDescent="0.2">
      <c r="A103" s="276" t="s">
        <v>251</v>
      </c>
      <c r="B103" s="277" t="s">
        <v>1040</v>
      </c>
      <c r="C103" s="277" t="s">
        <v>1041</v>
      </c>
      <c r="D103" s="277">
        <v>180</v>
      </c>
      <c r="E103" s="278">
        <v>3.3000000000000002E-9</v>
      </c>
      <c r="F103" s="278"/>
      <c r="G103" s="278">
        <v>6060000</v>
      </c>
      <c r="H103" s="277" t="s">
        <v>1032</v>
      </c>
      <c r="I103" s="278">
        <v>2400</v>
      </c>
      <c r="J103" s="277">
        <v>50</v>
      </c>
      <c r="K103" s="279" t="s">
        <v>10</v>
      </c>
    </row>
    <row r="104" spans="1:15" x14ac:dyDescent="0.2">
      <c r="A104" s="276" t="s">
        <v>251</v>
      </c>
      <c r="B104" s="277" t="s">
        <v>1042</v>
      </c>
      <c r="C104" s="277" t="s">
        <v>1041</v>
      </c>
      <c r="D104" s="277">
        <v>180</v>
      </c>
      <c r="E104" s="278">
        <v>3E-9</v>
      </c>
      <c r="F104" s="278"/>
      <c r="G104" s="278">
        <v>6670000</v>
      </c>
      <c r="H104" s="277" t="s">
        <v>1032</v>
      </c>
      <c r="I104" s="278">
        <v>1600</v>
      </c>
      <c r="J104" s="277">
        <v>50</v>
      </c>
      <c r="K104" s="279" t="s">
        <v>10</v>
      </c>
    </row>
    <row r="105" spans="1:15" x14ac:dyDescent="0.2">
      <c r="A105" s="276" t="s">
        <v>12</v>
      </c>
      <c r="B105" s="277" t="s">
        <v>1040</v>
      </c>
      <c r="C105" s="277" t="s">
        <v>1043</v>
      </c>
      <c r="D105" s="277" t="s">
        <v>1044</v>
      </c>
      <c r="E105" s="278">
        <v>1.6000000000000001E-9</v>
      </c>
      <c r="F105" s="278"/>
      <c r="G105" s="278">
        <v>12500000</v>
      </c>
      <c r="H105" s="277" t="s">
        <v>1032</v>
      </c>
      <c r="I105" s="278">
        <v>260</v>
      </c>
      <c r="J105" s="278"/>
      <c r="K105" s="279" t="s">
        <v>1036</v>
      </c>
      <c r="O105" s="272"/>
    </row>
    <row r="106" spans="1:15" ht="14.25" x14ac:dyDescent="0.2">
      <c r="A106" s="276" t="s">
        <v>12</v>
      </c>
      <c r="B106" s="277" t="s">
        <v>1040</v>
      </c>
      <c r="C106" s="277" t="s">
        <v>1150</v>
      </c>
      <c r="D106" s="277" t="s">
        <v>1053</v>
      </c>
      <c r="E106" s="278">
        <v>1.6000000000000001E-9</v>
      </c>
      <c r="F106" s="278"/>
      <c r="G106" s="278">
        <v>12500000</v>
      </c>
      <c r="H106" s="277" t="s">
        <v>1032</v>
      </c>
      <c r="I106" s="278">
        <v>4.3</v>
      </c>
      <c r="J106" s="277">
        <v>1</v>
      </c>
      <c r="K106" s="279" t="s">
        <v>1037</v>
      </c>
      <c r="M106" s="273"/>
      <c r="N106" s="273"/>
    </row>
    <row r="107" spans="1:15" x14ac:dyDescent="0.2">
      <c r="A107" s="276" t="s">
        <v>12</v>
      </c>
      <c r="B107" s="277" t="s">
        <v>1042</v>
      </c>
      <c r="C107" s="277" t="s">
        <v>1043</v>
      </c>
      <c r="D107" s="277" t="s">
        <v>1044</v>
      </c>
      <c r="E107" s="278">
        <v>1.6999999999999999E-9</v>
      </c>
      <c r="F107" s="278"/>
      <c r="G107" s="278">
        <v>11800000</v>
      </c>
      <c r="H107" s="277" t="s">
        <v>1032</v>
      </c>
      <c r="I107" s="278">
        <v>250</v>
      </c>
      <c r="J107" s="278"/>
      <c r="K107" s="279" t="s">
        <v>1036</v>
      </c>
      <c r="O107" s="272"/>
    </row>
    <row r="108" spans="1:15" ht="14.25" x14ac:dyDescent="0.2">
      <c r="A108" s="276" t="s">
        <v>12</v>
      </c>
      <c r="B108" s="277" t="s">
        <v>1042</v>
      </c>
      <c r="C108" s="277" t="s">
        <v>1151</v>
      </c>
      <c r="D108" s="277" t="s">
        <v>1063</v>
      </c>
      <c r="E108" s="278">
        <v>1.6999999999999999E-9</v>
      </c>
      <c r="F108" s="278"/>
      <c r="G108" s="278">
        <v>11800000</v>
      </c>
      <c r="H108" s="277" t="s">
        <v>1032</v>
      </c>
      <c r="I108" s="278">
        <v>140</v>
      </c>
      <c r="J108" s="277">
        <v>30</v>
      </c>
      <c r="K108" s="279" t="s">
        <v>1037</v>
      </c>
      <c r="M108" s="273"/>
      <c r="N108" s="273"/>
    </row>
    <row r="109" spans="1:15" s="275" customFormat="1" ht="25.5" x14ac:dyDescent="0.2">
      <c r="A109" s="282" t="s">
        <v>263</v>
      </c>
      <c r="B109" s="283" t="s">
        <v>1049</v>
      </c>
      <c r="C109" s="283" t="s">
        <v>1041</v>
      </c>
      <c r="D109" s="283">
        <v>120</v>
      </c>
      <c r="E109" s="284">
        <v>3E-9</v>
      </c>
      <c r="F109" s="284">
        <v>6.1999999999999999E-8</v>
      </c>
      <c r="G109" s="284">
        <v>4840000</v>
      </c>
      <c r="H109" s="285" t="s">
        <v>1064</v>
      </c>
      <c r="I109" s="284">
        <v>4200</v>
      </c>
      <c r="J109" s="283">
        <v>150</v>
      </c>
      <c r="K109" s="286" t="s">
        <v>10</v>
      </c>
      <c r="L109" s="274"/>
      <c r="M109" s="274"/>
    </row>
    <row r="110" spans="1:15" x14ac:dyDescent="0.2">
      <c r="A110" s="276" t="s">
        <v>263</v>
      </c>
      <c r="B110" s="277" t="s">
        <v>1040</v>
      </c>
      <c r="C110" s="277" t="s">
        <v>1041</v>
      </c>
      <c r="D110" s="277">
        <v>120</v>
      </c>
      <c r="E110" s="278">
        <v>3.6E-9</v>
      </c>
      <c r="F110" s="278"/>
      <c r="G110" s="278">
        <v>5560000</v>
      </c>
      <c r="H110" s="277" t="s">
        <v>1032</v>
      </c>
      <c r="I110" s="278">
        <v>1000</v>
      </c>
      <c r="J110" s="277">
        <v>150</v>
      </c>
      <c r="K110" s="279" t="s">
        <v>10</v>
      </c>
    </row>
    <row r="111" spans="1:15" x14ac:dyDescent="0.2">
      <c r="A111" s="276" t="s">
        <v>263</v>
      </c>
      <c r="B111" s="277" t="s">
        <v>1042</v>
      </c>
      <c r="C111" s="277" t="s">
        <v>1041</v>
      </c>
      <c r="D111" s="277">
        <v>120</v>
      </c>
      <c r="E111" s="278">
        <v>4.2000000000000004E-9</v>
      </c>
      <c r="F111" s="278"/>
      <c r="G111" s="278">
        <v>4760000</v>
      </c>
      <c r="H111" s="277" t="s">
        <v>1032</v>
      </c>
      <c r="I111" s="278">
        <v>770</v>
      </c>
      <c r="J111" s="277">
        <v>150</v>
      </c>
      <c r="K111" s="279" t="s">
        <v>10</v>
      </c>
    </row>
    <row r="112" spans="1:15" x14ac:dyDescent="0.2">
      <c r="A112" s="276" t="s">
        <v>270</v>
      </c>
      <c r="B112" s="277" t="s">
        <v>1040</v>
      </c>
      <c r="C112" s="277" t="s">
        <v>1041</v>
      </c>
      <c r="D112" s="277">
        <v>180</v>
      </c>
      <c r="E112" s="278">
        <v>7.2E-9</v>
      </c>
      <c r="F112" s="278"/>
      <c r="G112" s="278">
        <v>2780000</v>
      </c>
      <c r="H112" s="277" t="s">
        <v>1032</v>
      </c>
      <c r="I112" s="278">
        <v>2000</v>
      </c>
      <c r="J112" s="277">
        <v>100</v>
      </c>
      <c r="K112" s="279" t="s">
        <v>10</v>
      </c>
    </row>
    <row r="113" spans="1:15" x14ac:dyDescent="0.2">
      <c r="A113" s="276" t="s">
        <v>270</v>
      </c>
      <c r="B113" s="277" t="s">
        <v>1042</v>
      </c>
      <c r="C113" s="277" t="s">
        <v>1041</v>
      </c>
      <c r="D113" s="277">
        <v>180</v>
      </c>
      <c r="E113" s="278">
        <v>2.4999999999999999E-8</v>
      </c>
      <c r="F113" s="278"/>
      <c r="G113" s="278">
        <v>800000</v>
      </c>
      <c r="H113" s="277" t="s">
        <v>1032</v>
      </c>
      <c r="I113" s="278">
        <v>670</v>
      </c>
      <c r="J113" s="277">
        <v>100</v>
      </c>
      <c r="K113" s="279" t="s">
        <v>10</v>
      </c>
    </row>
    <row r="114" spans="1:15" x14ac:dyDescent="0.2">
      <c r="A114" s="276" t="s">
        <v>271</v>
      </c>
      <c r="B114" s="277" t="s">
        <v>1040</v>
      </c>
      <c r="C114" s="277" t="s">
        <v>1041</v>
      </c>
      <c r="D114" s="277">
        <v>60</v>
      </c>
      <c r="E114" s="278">
        <v>1.3000000000000001E-9</v>
      </c>
      <c r="F114" s="278"/>
      <c r="G114" s="278">
        <v>15400000</v>
      </c>
      <c r="H114" s="277" t="s">
        <v>1032</v>
      </c>
      <c r="I114" s="278">
        <v>1900</v>
      </c>
      <c r="J114" s="277">
        <v>100</v>
      </c>
      <c r="K114" s="279" t="s">
        <v>10</v>
      </c>
    </row>
    <row r="115" spans="1:15" x14ac:dyDescent="0.2">
      <c r="A115" s="276" t="s">
        <v>271</v>
      </c>
      <c r="B115" s="277" t="s">
        <v>1042</v>
      </c>
      <c r="C115" s="277" t="s">
        <v>1041</v>
      </c>
      <c r="D115" s="277">
        <v>60</v>
      </c>
      <c r="E115" s="278">
        <v>1.3000000000000001E-9</v>
      </c>
      <c r="F115" s="278"/>
      <c r="G115" s="278">
        <v>15400000</v>
      </c>
      <c r="H115" s="277" t="s">
        <v>1032</v>
      </c>
      <c r="I115" s="278">
        <v>1800</v>
      </c>
      <c r="J115" s="277">
        <v>100</v>
      </c>
      <c r="K115" s="279" t="s">
        <v>10</v>
      </c>
    </row>
    <row r="116" spans="1:15" x14ac:dyDescent="0.2">
      <c r="A116" s="276" t="s">
        <v>864</v>
      </c>
      <c r="B116" s="277" t="s">
        <v>1049</v>
      </c>
      <c r="C116" s="277" t="s">
        <v>1041</v>
      </c>
      <c r="D116" s="277">
        <v>7</v>
      </c>
      <c r="E116" s="278">
        <v>3.6E-10</v>
      </c>
      <c r="F116" s="278"/>
      <c r="G116" s="278">
        <v>55600000</v>
      </c>
      <c r="H116" s="277" t="s">
        <v>1032</v>
      </c>
      <c r="I116" s="278">
        <v>3400</v>
      </c>
      <c r="J116" s="277">
        <v>100</v>
      </c>
      <c r="K116" s="279" t="s">
        <v>10</v>
      </c>
    </row>
    <row r="117" spans="1:15" ht="14.25" x14ac:dyDescent="0.2">
      <c r="A117" s="276" t="s">
        <v>864</v>
      </c>
      <c r="B117" s="277" t="s">
        <v>1049</v>
      </c>
      <c r="C117" s="277" t="s">
        <v>1150</v>
      </c>
      <c r="D117" s="277" t="s">
        <v>1065</v>
      </c>
      <c r="E117" s="278">
        <v>3.6E-10</v>
      </c>
      <c r="F117" s="278"/>
      <c r="G117" s="278">
        <v>55600000</v>
      </c>
      <c r="H117" s="277" t="s">
        <v>1032</v>
      </c>
      <c r="I117" s="278">
        <v>76</v>
      </c>
      <c r="J117" s="277">
        <v>3</v>
      </c>
      <c r="K117" s="279" t="s">
        <v>1037</v>
      </c>
      <c r="M117" s="273"/>
      <c r="N117" s="273"/>
    </row>
    <row r="118" spans="1:15" x14ac:dyDescent="0.2">
      <c r="A118" s="276" t="s">
        <v>864</v>
      </c>
      <c r="B118" s="277" t="s">
        <v>1042</v>
      </c>
      <c r="C118" s="277" t="s">
        <v>1041</v>
      </c>
      <c r="D118" s="277">
        <v>7</v>
      </c>
      <c r="E118" s="278">
        <v>1.0999999999999999E-9</v>
      </c>
      <c r="F118" s="278"/>
      <c r="G118" s="278">
        <v>18200000</v>
      </c>
      <c r="H118" s="277" t="s">
        <v>1032</v>
      </c>
      <c r="I118" s="278">
        <v>240</v>
      </c>
      <c r="J118" s="277">
        <v>100</v>
      </c>
      <c r="K118" s="279" t="s">
        <v>10</v>
      </c>
    </row>
    <row r="119" spans="1:15" ht="14.25" x14ac:dyDescent="0.2">
      <c r="A119" s="276" t="s">
        <v>864</v>
      </c>
      <c r="B119" s="277" t="s">
        <v>1042</v>
      </c>
      <c r="C119" s="277" t="s">
        <v>1152</v>
      </c>
      <c r="D119" s="277" t="s">
        <v>1065</v>
      </c>
      <c r="E119" s="278">
        <v>1.0999999999999999E-9</v>
      </c>
      <c r="F119" s="278"/>
      <c r="G119" s="278">
        <v>18200000</v>
      </c>
      <c r="H119" s="277" t="s">
        <v>1032</v>
      </c>
      <c r="I119" s="278">
        <v>0.92</v>
      </c>
      <c r="J119" s="277">
        <v>3</v>
      </c>
      <c r="K119" s="279" t="s">
        <v>1037</v>
      </c>
      <c r="M119" s="273"/>
      <c r="N119" s="273"/>
    </row>
    <row r="120" spans="1:15" x14ac:dyDescent="0.2">
      <c r="A120" s="276" t="s">
        <v>288</v>
      </c>
      <c r="B120" s="277" t="s">
        <v>1049</v>
      </c>
      <c r="C120" s="277" t="s">
        <v>1031</v>
      </c>
      <c r="D120" s="277">
        <v>60</v>
      </c>
      <c r="E120" s="278">
        <v>4.0000000000000001E-10</v>
      </c>
      <c r="F120" s="278"/>
      <c r="G120" s="278">
        <v>50000000</v>
      </c>
      <c r="H120" s="277" t="s">
        <v>1032</v>
      </c>
      <c r="I120" s="278">
        <v>21</v>
      </c>
      <c r="J120" s="277">
        <v>5</v>
      </c>
      <c r="K120" s="279" t="s">
        <v>1037</v>
      </c>
    </row>
    <row r="121" spans="1:15" x14ac:dyDescent="0.2">
      <c r="A121" s="276" t="s">
        <v>288</v>
      </c>
      <c r="B121" s="277" t="s">
        <v>1040</v>
      </c>
      <c r="C121" s="277" t="s">
        <v>1031</v>
      </c>
      <c r="D121" s="277">
        <v>60</v>
      </c>
      <c r="E121" s="278">
        <v>3.2000000000000001E-9</v>
      </c>
      <c r="F121" s="278"/>
      <c r="G121" s="278">
        <v>6250000</v>
      </c>
      <c r="H121" s="277" t="s">
        <v>1032</v>
      </c>
      <c r="I121" s="278">
        <v>8.6999999999999993</v>
      </c>
      <c r="J121" s="277">
        <v>5</v>
      </c>
      <c r="K121" s="279" t="s">
        <v>1037</v>
      </c>
    </row>
    <row r="122" spans="1:15" x14ac:dyDescent="0.2">
      <c r="A122" s="276" t="s">
        <v>68</v>
      </c>
      <c r="B122" s="277" t="s">
        <v>1049</v>
      </c>
      <c r="C122" s="277" t="s">
        <v>1043</v>
      </c>
      <c r="D122" s="277" t="s">
        <v>1044</v>
      </c>
      <c r="E122" s="278">
        <v>1.9999999999999999E-11</v>
      </c>
      <c r="F122" s="278"/>
      <c r="G122" s="278">
        <v>1000000000</v>
      </c>
      <c r="H122" s="277" t="s">
        <v>1032</v>
      </c>
      <c r="I122" s="278">
        <v>21000</v>
      </c>
      <c r="J122" s="278"/>
      <c r="K122" s="279" t="s">
        <v>1036</v>
      </c>
      <c r="O122" s="272"/>
    </row>
    <row r="123" spans="1:15" ht="14.25" x14ac:dyDescent="0.2">
      <c r="A123" s="276" t="s">
        <v>68</v>
      </c>
      <c r="B123" s="277" t="s">
        <v>1049</v>
      </c>
      <c r="C123" s="277" t="s">
        <v>1146</v>
      </c>
      <c r="D123" s="277" t="s">
        <v>1066</v>
      </c>
      <c r="E123" s="278">
        <v>1.9999999999999999E-11</v>
      </c>
      <c r="F123" s="278"/>
      <c r="G123" s="278">
        <v>1000000000</v>
      </c>
      <c r="H123" s="277" t="s">
        <v>1032</v>
      </c>
      <c r="I123" s="278">
        <v>4500</v>
      </c>
      <c r="J123" s="277">
        <v>100</v>
      </c>
      <c r="K123" s="279" t="s">
        <v>10</v>
      </c>
      <c r="M123" s="273"/>
      <c r="N123" s="273"/>
    </row>
    <row r="124" spans="1:15" x14ac:dyDescent="0.2">
      <c r="A124" s="276" t="s">
        <v>68</v>
      </c>
      <c r="B124" s="277" t="s">
        <v>1040</v>
      </c>
      <c r="C124" s="277" t="s">
        <v>1043</v>
      </c>
      <c r="D124" s="277" t="s">
        <v>1044</v>
      </c>
      <c r="E124" s="278">
        <v>2.9E-11</v>
      </c>
      <c r="F124" s="278"/>
      <c r="G124" s="278">
        <v>690000000</v>
      </c>
      <c r="H124" s="277" t="s">
        <v>1032</v>
      </c>
      <c r="I124" s="278">
        <v>14000</v>
      </c>
      <c r="J124" s="278"/>
      <c r="K124" s="279" t="s">
        <v>1036</v>
      </c>
      <c r="O124" s="272"/>
    </row>
    <row r="125" spans="1:15" ht="14.25" x14ac:dyDescent="0.2">
      <c r="A125" s="276" t="s">
        <v>68</v>
      </c>
      <c r="B125" s="277" t="s">
        <v>1040</v>
      </c>
      <c r="C125" s="277" t="s">
        <v>1146</v>
      </c>
      <c r="D125" s="277" t="s">
        <v>1066</v>
      </c>
      <c r="E125" s="278">
        <v>2.9E-11</v>
      </c>
      <c r="F125" s="278"/>
      <c r="G125" s="278">
        <v>690000000</v>
      </c>
      <c r="H125" s="277" t="s">
        <v>1032</v>
      </c>
      <c r="I125" s="278">
        <v>3100</v>
      </c>
      <c r="J125" s="277">
        <v>100</v>
      </c>
      <c r="K125" s="279" t="s">
        <v>10</v>
      </c>
      <c r="M125" s="273"/>
      <c r="N125" s="273"/>
    </row>
    <row r="126" spans="1:15" x14ac:dyDescent="0.2">
      <c r="A126" s="276" t="s">
        <v>989</v>
      </c>
      <c r="B126" s="277" t="s">
        <v>1049</v>
      </c>
      <c r="C126" s="277" t="s">
        <v>1041</v>
      </c>
      <c r="D126" s="277">
        <v>90</v>
      </c>
      <c r="E126" s="278">
        <v>6.8000000000000003E-10</v>
      </c>
      <c r="F126" s="278"/>
      <c r="G126" s="278">
        <v>29400000</v>
      </c>
      <c r="H126" s="277" t="s">
        <v>1032</v>
      </c>
      <c r="I126" s="278">
        <v>5100</v>
      </c>
      <c r="J126" s="277">
        <v>100</v>
      </c>
      <c r="K126" s="279" t="s">
        <v>10</v>
      </c>
    </row>
    <row r="127" spans="1:15" x14ac:dyDescent="0.2">
      <c r="A127" s="276" t="s">
        <v>989</v>
      </c>
      <c r="B127" s="277" t="s">
        <v>1040</v>
      </c>
      <c r="C127" s="277" t="s">
        <v>1041</v>
      </c>
      <c r="D127" s="277">
        <v>90</v>
      </c>
      <c r="E127" s="278">
        <v>1.9000000000000001E-9</v>
      </c>
      <c r="F127" s="278"/>
      <c r="G127" s="278">
        <v>10500000</v>
      </c>
      <c r="H127" s="277" t="s">
        <v>1032</v>
      </c>
      <c r="I127" s="278">
        <v>1000</v>
      </c>
      <c r="J127" s="277">
        <v>100</v>
      </c>
      <c r="K127" s="279" t="s">
        <v>10</v>
      </c>
    </row>
    <row r="128" spans="1:15" x14ac:dyDescent="0.2">
      <c r="A128" s="276" t="s">
        <v>989</v>
      </c>
      <c r="B128" s="277" t="s">
        <v>1042</v>
      </c>
      <c r="C128" s="277" t="s">
        <v>1041</v>
      </c>
      <c r="D128" s="277">
        <v>90</v>
      </c>
      <c r="E128" s="278">
        <v>2.1999999999999998E-9</v>
      </c>
      <c r="F128" s="278"/>
      <c r="G128" s="278">
        <v>9090000</v>
      </c>
      <c r="H128" s="277" t="s">
        <v>1032</v>
      </c>
      <c r="I128" s="278">
        <v>1000</v>
      </c>
      <c r="J128" s="277">
        <v>100</v>
      </c>
      <c r="K128" s="279" t="s">
        <v>10</v>
      </c>
    </row>
    <row r="129" spans="1:15" x14ac:dyDescent="0.2">
      <c r="A129" s="276" t="s">
        <v>989</v>
      </c>
      <c r="B129" s="277" t="s">
        <v>1067</v>
      </c>
      <c r="C129" s="277" t="s">
        <v>1041</v>
      </c>
      <c r="D129" s="277">
        <v>90</v>
      </c>
      <c r="E129" s="278">
        <v>1.0999999999999999E-9</v>
      </c>
      <c r="F129" s="278"/>
      <c r="G129" s="278">
        <v>18200000</v>
      </c>
      <c r="H129" s="277" t="s">
        <v>1032</v>
      </c>
      <c r="I129" s="278">
        <v>5800</v>
      </c>
      <c r="J129" s="277">
        <v>100</v>
      </c>
      <c r="K129" s="279" t="s">
        <v>10</v>
      </c>
    </row>
    <row r="130" spans="1:15" x14ac:dyDescent="0.2">
      <c r="A130" s="276" t="s">
        <v>990</v>
      </c>
      <c r="B130" s="277" t="s">
        <v>1049</v>
      </c>
      <c r="C130" s="277" t="s">
        <v>1041</v>
      </c>
      <c r="D130" s="277">
        <v>180</v>
      </c>
      <c r="E130" s="278">
        <v>9.8000000000000001E-9</v>
      </c>
      <c r="F130" s="278"/>
      <c r="G130" s="278">
        <v>2040000</v>
      </c>
      <c r="H130" s="277" t="s">
        <v>1032</v>
      </c>
      <c r="I130" s="278">
        <v>1900</v>
      </c>
      <c r="J130" s="277">
        <v>300</v>
      </c>
      <c r="K130" s="279" t="s">
        <v>10</v>
      </c>
    </row>
    <row r="131" spans="1:15" x14ac:dyDescent="0.2">
      <c r="A131" s="276" t="s">
        <v>990</v>
      </c>
      <c r="B131" s="277" t="s">
        <v>1049</v>
      </c>
      <c r="C131" s="277" t="s">
        <v>1031</v>
      </c>
      <c r="D131" s="277">
        <v>60</v>
      </c>
      <c r="E131" s="278">
        <v>9.8000000000000001E-9</v>
      </c>
      <c r="F131" s="278"/>
      <c r="G131" s="278">
        <v>2040000</v>
      </c>
      <c r="H131" s="277" t="s">
        <v>1032</v>
      </c>
      <c r="I131" s="278">
        <v>7.5</v>
      </c>
      <c r="J131" s="277">
        <v>5</v>
      </c>
      <c r="K131" s="279" t="s">
        <v>1037</v>
      </c>
    </row>
    <row r="132" spans="1:15" x14ac:dyDescent="0.2">
      <c r="A132" s="276" t="s">
        <v>990</v>
      </c>
      <c r="B132" s="277" t="s">
        <v>1040</v>
      </c>
      <c r="C132" s="277" t="s">
        <v>1041</v>
      </c>
      <c r="D132" s="277">
        <v>180</v>
      </c>
      <c r="E132" s="278">
        <v>1.7E-8</v>
      </c>
      <c r="F132" s="278"/>
      <c r="G132" s="278">
        <v>1180000</v>
      </c>
      <c r="H132" s="277" t="s">
        <v>1032</v>
      </c>
      <c r="I132" s="278">
        <v>550</v>
      </c>
      <c r="J132" s="277">
        <v>300</v>
      </c>
      <c r="K132" s="279" t="s">
        <v>10</v>
      </c>
    </row>
    <row r="133" spans="1:15" ht="14.25" x14ac:dyDescent="0.2">
      <c r="A133" s="276" t="s">
        <v>990</v>
      </c>
      <c r="B133" s="277" t="s">
        <v>1040</v>
      </c>
      <c r="C133" s="277" t="s">
        <v>1148</v>
      </c>
      <c r="D133" s="277">
        <v>60</v>
      </c>
      <c r="E133" s="278">
        <v>1.7E-8</v>
      </c>
      <c r="F133" s="277"/>
      <c r="G133" s="278">
        <v>1180000</v>
      </c>
      <c r="H133" s="277" t="s">
        <v>1032</v>
      </c>
      <c r="I133" s="278">
        <v>1.5</v>
      </c>
      <c r="J133" s="277">
        <v>5</v>
      </c>
      <c r="K133" s="279" t="s">
        <v>1037</v>
      </c>
      <c r="N133" s="273"/>
    </row>
    <row r="134" spans="1:15" x14ac:dyDescent="0.2">
      <c r="A134" s="276" t="s">
        <v>990</v>
      </c>
      <c r="B134" s="277" t="s">
        <v>1042</v>
      </c>
      <c r="C134" s="277" t="s">
        <v>1041</v>
      </c>
      <c r="D134" s="277">
        <v>180</v>
      </c>
      <c r="E134" s="278">
        <v>3.5000000000000002E-8</v>
      </c>
      <c r="F134" s="278"/>
      <c r="G134" s="278">
        <v>571000</v>
      </c>
      <c r="H134" s="277" t="s">
        <v>1032</v>
      </c>
      <c r="I134" s="278">
        <v>370</v>
      </c>
      <c r="J134" s="277">
        <v>300</v>
      </c>
      <c r="K134" s="279" t="s">
        <v>10</v>
      </c>
    </row>
    <row r="135" spans="1:15" ht="14.25" x14ac:dyDescent="0.2">
      <c r="A135" s="276" t="s">
        <v>990</v>
      </c>
      <c r="B135" s="277" t="s">
        <v>1042</v>
      </c>
      <c r="C135" s="277" t="s">
        <v>1153</v>
      </c>
      <c r="D135" s="277">
        <v>60</v>
      </c>
      <c r="E135" s="278">
        <v>3.5000000000000002E-8</v>
      </c>
      <c r="F135" s="277"/>
      <c r="G135" s="278">
        <v>571000</v>
      </c>
      <c r="H135" s="277" t="s">
        <v>1032</v>
      </c>
      <c r="I135" s="278">
        <v>0.2</v>
      </c>
      <c r="J135" s="277">
        <v>5</v>
      </c>
      <c r="K135" s="279" t="s">
        <v>1037</v>
      </c>
      <c r="N135" s="273"/>
    </row>
    <row r="136" spans="1:15" x14ac:dyDescent="0.2">
      <c r="A136" s="276" t="s">
        <v>990</v>
      </c>
      <c r="B136" s="277" t="s">
        <v>1067</v>
      </c>
      <c r="C136" s="277" t="s">
        <v>1041</v>
      </c>
      <c r="D136" s="277">
        <v>180</v>
      </c>
      <c r="E136" s="278">
        <v>1.7999999999999999E-8</v>
      </c>
      <c r="F136" s="278"/>
      <c r="G136" s="278">
        <v>1110000</v>
      </c>
      <c r="H136" s="277" t="s">
        <v>1032</v>
      </c>
      <c r="I136" s="278">
        <v>1900</v>
      </c>
      <c r="J136" s="277">
        <v>300</v>
      </c>
      <c r="K136" s="279" t="s">
        <v>10</v>
      </c>
    </row>
    <row r="137" spans="1:15" x14ac:dyDescent="0.2">
      <c r="A137" s="276" t="s">
        <v>990</v>
      </c>
      <c r="B137" s="277" t="s">
        <v>1067</v>
      </c>
      <c r="C137" s="277" t="s">
        <v>1031</v>
      </c>
      <c r="D137" s="277">
        <v>60</v>
      </c>
      <c r="E137" s="278">
        <v>1.7999999999999999E-8</v>
      </c>
      <c r="F137" s="278"/>
      <c r="G137" s="278">
        <v>1110000</v>
      </c>
      <c r="H137" s="277" t="s">
        <v>1032</v>
      </c>
      <c r="I137" s="278">
        <v>7.4</v>
      </c>
      <c r="J137" s="277">
        <v>5</v>
      </c>
      <c r="K137" s="279" t="s">
        <v>1037</v>
      </c>
    </row>
    <row r="138" spans="1:15" x14ac:dyDescent="0.2">
      <c r="A138" s="276" t="s">
        <v>304</v>
      </c>
      <c r="B138" s="277" t="s">
        <v>1049</v>
      </c>
      <c r="C138" s="277" t="s">
        <v>1043</v>
      </c>
      <c r="D138" s="277" t="s">
        <v>1044</v>
      </c>
      <c r="E138" s="278">
        <v>1.5E-10</v>
      </c>
      <c r="F138" s="278"/>
      <c r="G138" s="278">
        <v>133000000</v>
      </c>
      <c r="H138" s="277" t="s">
        <v>1032</v>
      </c>
      <c r="I138" s="278">
        <v>2800</v>
      </c>
      <c r="J138" s="278"/>
      <c r="K138" s="279" t="s">
        <v>1036</v>
      </c>
      <c r="O138" s="272"/>
    </row>
    <row r="139" spans="1:15" ht="14.25" x14ac:dyDescent="0.2">
      <c r="A139" s="276" t="s">
        <v>304</v>
      </c>
      <c r="B139" s="277" t="s">
        <v>1049</v>
      </c>
      <c r="C139" s="277" t="s">
        <v>1146</v>
      </c>
      <c r="D139" s="277" t="s">
        <v>1068</v>
      </c>
      <c r="E139" s="278">
        <v>1.5E-10</v>
      </c>
      <c r="F139" s="278"/>
      <c r="G139" s="278">
        <v>133000000</v>
      </c>
      <c r="H139" s="277" t="s">
        <v>1032</v>
      </c>
      <c r="I139" s="278">
        <v>6000</v>
      </c>
      <c r="J139" s="277">
        <v>300</v>
      </c>
      <c r="K139" s="279" t="s">
        <v>10</v>
      </c>
      <c r="M139" s="273"/>
      <c r="N139" s="273"/>
    </row>
    <row r="140" spans="1:15" x14ac:dyDescent="0.2">
      <c r="A140" s="276" t="s">
        <v>304</v>
      </c>
      <c r="B140" s="277" t="s">
        <v>1040</v>
      </c>
      <c r="C140" s="277" t="s">
        <v>1043</v>
      </c>
      <c r="D140" s="277" t="s">
        <v>1044</v>
      </c>
      <c r="E140" s="278">
        <v>4.0999999999999998E-10</v>
      </c>
      <c r="F140" s="278"/>
      <c r="G140" s="278">
        <v>48800000</v>
      </c>
      <c r="H140" s="277" t="s">
        <v>1032</v>
      </c>
      <c r="I140" s="278">
        <v>1000</v>
      </c>
      <c r="J140" s="278"/>
      <c r="K140" s="279" t="s">
        <v>1036</v>
      </c>
      <c r="O140" s="272"/>
    </row>
    <row r="141" spans="1:15" ht="14.25" x14ac:dyDescent="0.2">
      <c r="A141" s="276" t="s">
        <v>304</v>
      </c>
      <c r="B141" s="277" t="s">
        <v>1040</v>
      </c>
      <c r="C141" s="277" t="s">
        <v>1146</v>
      </c>
      <c r="D141" s="277" t="s">
        <v>1053</v>
      </c>
      <c r="E141" s="278">
        <v>4.0999999999999998E-10</v>
      </c>
      <c r="F141" s="278"/>
      <c r="G141" s="278">
        <v>48800000</v>
      </c>
      <c r="H141" s="277" t="s">
        <v>1032</v>
      </c>
      <c r="I141" s="278">
        <v>2100</v>
      </c>
      <c r="J141" s="277">
        <v>300</v>
      </c>
      <c r="K141" s="279" t="s">
        <v>10</v>
      </c>
      <c r="M141" s="273"/>
      <c r="N141" s="273"/>
    </row>
    <row r="142" spans="1:15" x14ac:dyDescent="0.2">
      <c r="A142" s="276" t="s">
        <v>304</v>
      </c>
      <c r="B142" s="277" t="s">
        <v>1042</v>
      </c>
      <c r="C142" s="277" t="s">
        <v>1043</v>
      </c>
      <c r="D142" s="277" t="s">
        <v>1044</v>
      </c>
      <c r="E142" s="278">
        <v>4.3999999999999998E-10</v>
      </c>
      <c r="F142" s="278"/>
      <c r="G142" s="278">
        <v>45500000</v>
      </c>
      <c r="H142" s="277" t="s">
        <v>1032</v>
      </c>
      <c r="I142" s="278">
        <v>950</v>
      </c>
      <c r="J142" s="278"/>
      <c r="K142" s="279" t="s">
        <v>1036</v>
      </c>
      <c r="O142" s="272"/>
    </row>
    <row r="143" spans="1:15" ht="14.25" x14ac:dyDescent="0.2">
      <c r="A143" s="276" t="s">
        <v>304</v>
      </c>
      <c r="B143" s="277" t="s">
        <v>1042</v>
      </c>
      <c r="C143" s="277" t="s">
        <v>1146</v>
      </c>
      <c r="D143" s="277" t="s">
        <v>1053</v>
      </c>
      <c r="E143" s="278">
        <v>4.3999999999999998E-10</v>
      </c>
      <c r="F143" s="278"/>
      <c r="G143" s="278">
        <v>45500000</v>
      </c>
      <c r="H143" s="277" t="s">
        <v>1032</v>
      </c>
      <c r="I143" s="278">
        <v>1900</v>
      </c>
      <c r="J143" s="277">
        <v>300</v>
      </c>
      <c r="K143" s="279" t="s">
        <v>10</v>
      </c>
      <c r="M143" s="273"/>
      <c r="N143" s="273"/>
    </row>
    <row r="144" spans="1:15" x14ac:dyDescent="0.2">
      <c r="A144" s="276" t="s">
        <v>885</v>
      </c>
      <c r="B144" s="277" t="s">
        <v>1049</v>
      </c>
      <c r="C144" s="277" t="s">
        <v>1041</v>
      </c>
      <c r="D144" s="277">
        <v>180</v>
      </c>
      <c r="E144" s="278">
        <v>7.3E-9</v>
      </c>
      <c r="F144" s="278"/>
      <c r="G144" s="278">
        <v>2740000</v>
      </c>
      <c r="H144" s="277" t="s">
        <v>1032</v>
      </c>
      <c r="I144" s="278">
        <v>2800</v>
      </c>
      <c r="J144" s="277">
        <v>100</v>
      </c>
      <c r="K144" s="279" t="s">
        <v>10</v>
      </c>
    </row>
    <row r="145" spans="1:15" x14ac:dyDescent="0.2">
      <c r="A145" s="276" t="s">
        <v>885</v>
      </c>
      <c r="B145" s="277" t="s">
        <v>1040</v>
      </c>
      <c r="C145" s="277" t="s">
        <v>1041</v>
      </c>
      <c r="D145" s="277">
        <v>180</v>
      </c>
      <c r="E145" s="278">
        <v>5.2000000000000002E-9</v>
      </c>
      <c r="F145" s="278"/>
      <c r="G145" s="278">
        <v>3850000</v>
      </c>
      <c r="H145" s="277" t="s">
        <v>1032</v>
      </c>
      <c r="I145" s="278">
        <v>2500</v>
      </c>
      <c r="J145" s="277">
        <v>100</v>
      </c>
      <c r="K145" s="279" t="s">
        <v>10</v>
      </c>
    </row>
    <row r="146" spans="1:15" x14ac:dyDescent="0.2">
      <c r="A146" s="276" t="s">
        <v>885</v>
      </c>
      <c r="B146" s="277" t="s">
        <v>1042</v>
      </c>
      <c r="C146" s="277" t="s">
        <v>1041</v>
      </c>
      <c r="D146" s="277">
        <v>180</v>
      </c>
      <c r="E146" s="278">
        <v>1.9000000000000001E-8</v>
      </c>
      <c r="F146" s="278"/>
      <c r="G146" s="278">
        <v>1050000</v>
      </c>
      <c r="H146" s="277" t="s">
        <v>1032</v>
      </c>
      <c r="I146" s="278">
        <v>930</v>
      </c>
      <c r="J146" s="277">
        <v>100</v>
      </c>
      <c r="K146" s="279" t="s">
        <v>10</v>
      </c>
    </row>
    <row r="147" spans="1:15" x14ac:dyDescent="0.2">
      <c r="A147" s="276" t="s">
        <v>320</v>
      </c>
      <c r="B147" s="277" t="s">
        <v>1049</v>
      </c>
      <c r="C147" s="277" t="s">
        <v>1041</v>
      </c>
      <c r="D147" s="277">
        <v>180</v>
      </c>
      <c r="E147" s="278">
        <v>6.6999999999999996E-9</v>
      </c>
      <c r="F147" s="278"/>
      <c r="G147" s="278">
        <v>2990000</v>
      </c>
      <c r="H147" s="277" t="s">
        <v>1032</v>
      </c>
      <c r="I147" s="278">
        <v>1900</v>
      </c>
      <c r="J147" s="277">
        <v>100</v>
      </c>
      <c r="K147" s="279" t="s">
        <v>10</v>
      </c>
    </row>
    <row r="148" spans="1:15" x14ac:dyDescent="0.2">
      <c r="A148" s="276" t="s">
        <v>320</v>
      </c>
      <c r="B148" s="277" t="s">
        <v>1040</v>
      </c>
      <c r="C148" s="277" t="s">
        <v>1041</v>
      </c>
      <c r="D148" s="277">
        <v>180</v>
      </c>
      <c r="E148" s="278">
        <v>5.8999999999999999E-9</v>
      </c>
      <c r="F148" s="278"/>
      <c r="G148" s="278">
        <v>3390000</v>
      </c>
      <c r="H148" s="277" t="s">
        <v>1032</v>
      </c>
      <c r="I148" s="278">
        <v>1300</v>
      </c>
      <c r="J148" s="277">
        <v>100</v>
      </c>
      <c r="K148" s="279" t="s">
        <v>10</v>
      </c>
    </row>
    <row r="149" spans="1:15" x14ac:dyDescent="0.2">
      <c r="A149" s="276" t="s">
        <v>320</v>
      </c>
      <c r="B149" s="277" t="s">
        <v>1042</v>
      </c>
      <c r="C149" s="277" t="s">
        <v>1041</v>
      </c>
      <c r="D149" s="277">
        <v>180</v>
      </c>
      <c r="E149" s="278">
        <v>7.3E-9</v>
      </c>
      <c r="F149" s="278"/>
      <c r="G149" s="278">
        <v>2740000</v>
      </c>
      <c r="H149" s="277" t="s">
        <v>1032</v>
      </c>
      <c r="I149" s="278">
        <v>1500</v>
      </c>
      <c r="J149" s="277">
        <v>100</v>
      </c>
      <c r="K149" s="279" t="s">
        <v>10</v>
      </c>
    </row>
    <row r="150" spans="1:15" x14ac:dyDescent="0.2">
      <c r="A150" s="276" t="s">
        <v>991</v>
      </c>
      <c r="B150" s="277" t="s">
        <v>1049</v>
      </c>
      <c r="C150" s="277" t="s">
        <v>1041</v>
      </c>
      <c r="D150" s="277">
        <v>180</v>
      </c>
      <c r="E150" s="278">
        <v>9.5999999999999999E-9</v>
      </c>
      <c r="F150" s="278">
        <v>2.2999999999999999E-7</v>
      </c>
      <c r="G150" s="278">
        <v>652000</v>
      </c>
      <c r="H150" s="277" t="s">
        <v>1069</v>
      </c>
      <c r="I150" s="278">
        <v>7100</v>
      </c>
      <c r="J150" s="277">
        <v>3000</v>
      </c>
      <c r="K150" s="279" t="s">
        <v>10</v>
      </c>
      <c r="N150" s="273"/>
    </row>
    <row r="151" spans="1:15" ht="14.25" x14ac:dyDescent="0.2">
      <c r="A151" s="276" t="s">
        <v>991</v>
      </c>
      <c r="B151" s="277" t="s">
        <v>1049</v>
      </c>
      <c r="C151" s="277" t="s">
        <v>1154</v>
      </c>
      <c r="D151" s="277">
        <v>180</v>
      </c>
      <c r="E151" s="278">
        <v>9.5999999999999999E-9</v>
      </c>
      <c r="F151" s="278">
        <v>2.2999999999999999E-7</v>
      </c>
      <c r="G151" s="278">
        <v>652000</v>
      </c>
      <c r="H151" s="277" t="s">
        <v>1069</v>
      </c>
      <c r="I151" s="278">
        <v>0.27</v>
      </c>
      <c r="J151" s="277">
        <v>5</v>
      </c>
      <c r="K151" s="279" t="s">
        <v>1037</v>
      </c>
      <c r="M151" s="273"/>
      <c r="N151" s="273"/>
    </row>
    <row r="152" spans="1:15" x14ac:dyDescent="0.2">
      <c r="A152" s="276" t="s">
        <v>991</v>
      </c>
      <c r="B152" s="277" t="s">
        <v>1040</v>
      </c>
      <c r="C152" s="277" t="s">
        <v>1041</v>
      </c>
      <c r="D152" s="277">
        <v>180</v>
      </c>
      <c r="E152" s="278">
        <v>5.1000000000000002E-9</v>
      </c>
      <c r="F152" s="278">
        <v>6.1000000000000004E-8</v>
      </c>
      <c r="G152" s="278">
        <v>2460000</v>
      </c>
      <c r="H152" s="277" t="s">
        <v>1069</v>
      </c>
      <c r="I152" s="278">
        <v>6200</v>
      </c>
      <c r="J152" s="277">
        <v>3000</v>
      </c>
      <c r="K152" s="279" t="s">
        <v>10</v>
      </c>
      <c r="N152" s="273"/>
    </row>
    <row r="153" spans="1:15" x14ac:dyDescent="0.2">
      <c r="A153" s="276" t="s">
        <v>991</v>
      </c>
      <c r="B153" s="277" t="s">
        <v>1040</v>
      </c>
      <c r="C153" s="277" t="s">
        <v>1070</v>
      </c>
      <c r="D153" s="277">
        <v>180</v>
      </c>
      <c r="E153" s="278">
        <v>5.1000000000000002E-9</v>
      </c>
      <c r="F153" s="278">
        <v>6.1000000000000004E-8</v>
      </c>
      <c r="G153" s="278">
        <v>2460000</v>
      </c>
      <c r="H153" s="277" t="s">
        <v>1069</v>
      </c>
      <c r="I153" s="278">
        <v>0.2</v>
      </c>
      <c r="J153" s="277">
        <v>5</v>
      </c>
      <c r="K153" s="279" t="s">
        <v>1037</v>
      </c>
      <c r="M153" s="273"/>
      <c r="N153" s="273"/>
    </row>
    <row r="154" spans="1:15" x14ac:dyDescent="0.2">
      <c r="A154" s="276" t="s">
        <v>991</v>
      </c>
      <c r="B154" s="277" t="s">
        <v>1042</v>
      </c>
      <c r="C154" s="277" t="s">
        <v>1041</v>
      </c>
      <c r="D154" s="277">
        <v>180</v>
      </c>
      <c r="E154" s="278">
        <v>4.3999999999999997E-9</v>
      </c>
      <c r="F154" s="278"/>
      <c r="G154" s="278">
        <v>4550000</v>
      </c>
      <c r="H154" s="277" t="s">
        <v>1032</v>
      </c>
      <c r="I154" s="278">
        <v>4700</v>
      </c>
      <c r="J154" s="277">
        <v>3000</v>
      </c>
      <c r="K154" s="279" t="s">
        <v>10</v>
      </c>
    </row>
    <row r="155" spans="1:15" x14ac:dyDescent="0.2">
      <c r="A155" s="276" t="s">
        <v>991</v>
      </c>
      <c r="B155" s="277" t="s">
        <v>1042</v>
      </c>
      <c r="C155" s="277" t="s">
        <v>1070</v>
      </c>
      <c r="D155" s="277">
        <v>180</v>
      </c>
      <c r="E155" s="278">
        <v>4.3999999999999997E-9</v>
      </c>
      <c r="F155" s="278"/>
      <c r="G155" s="278">
        <v>4550000</v>
      </c>
      <c r="H155" s="277" t="s">
        <v>1032</v>
      </c>
      <c r="I155" s="278">
        <v>7.4999999999999997E-2</v>
      </c>
      <c r="J155" s="277">
        <v>5</v>
      </c>
      <c r="K155" s="279" t="s">
        <v>1037</v>
      </c>
      <c r="N155" s="273"/>
    </row>
    <row r="156" spans="1:15" x14ac:dyDescent="0.2">
      <c r="A156" s="276" t="s">
        <v>337</v>
      </c>
      <c r="B156" s="277" t="s">
        <v>1049</v>
      </c>
      <c r="C156" s="277" t="s">
        <v>1041</v>
      </c>
      <c r="D156" s="277">
        <v>7</v>
      </c>
      <c r="E156" s="278">
        <v>2.1999999999999999E-10</v>
      </c>
      <c r="F156" s="278"/>
      <c r="G156" s="278">
        <v>90900000</v>
      </c>
      <c r="H156" s="277" t="s">
        <v>1032</v>
      </c>
      <c r="I156" s="278">
        <v>4400</v>
      </c>
      <c r="J156" s="277">
        <v>100</v>
      </c>
      <c r="K156" s="279" t="s">
        <v>10</v>
      </c>
    </row>
    <row r="157" spans="1:15" x14ac:dyDescent="0.2">
      <c r="A157" s="276" t="s">
        <v>337</v>
      </c>
      <c r="B157" s="277" t="s">
        <v>1040</v>
      </c>
      <c r="C157" s="277" t="s">
        <v>1041</v>
      </c>
      <c r="D157" s="277">
        <v>7</v>
      </c>
      <c r="E157" s="278">
        <v>3.1000000000000002E-10</v>
      </c>
      <c r="F157" s="278"/>
      <c r="G157" s="278">
        <v>64500000</v>
      </c>
      <c r="H157" s="277" t="s">
        <v>1032</v>
      </c>
      <c r="I157" s="278">
        <v>1100</v>
      </c>
      <c r="J157" s="277">
        <v>100</v>
      </c>
      <c r="K157" s="279" t="s">
        <v>10</v>
      </c>
    </row>
    <row r="158" spans="1:15" x14ac:dyDescent="0.2">
      <c r="A158" s="276" t="s">
        <v>339</v>
      </c>
      <c r="B158" s="277" t="s">
        <v>1049</v>
      </c>
      <c r="C158" s="277" t="s">
        <v>1043</v>
      </c>
      <c r="D158" s="277" t="s">
        <v>1044</v>
      </c>
      <c r="E158" s="278">
        <v>1.8999999999999999E-11</v>
      </c>
      <c r="F158" s="278"/>
      <c r="G158" s="278">
        <v>1050000000</v>
      </c>
      <c r="H158" s="277" t="s">
        <v>1032</v>
      </c>
      <c r="I158" s="278">
        <v>22000</v>
      </c>
      <c r="J158" s="278"/>
      <c r="K158" s="279" t="s">
        <v>1036</v>
      </c>
      <c r="O158" s="272"/>
    </row>
    <row r="159" spans="1:15" ht="14.25" x14ac:dyDescent="0.2">
      <c r="A159" s="276" t="s">
        <v>339</v>
      </c>
      <c r="B159" s="277" t="s">
        <v>1049</v>
      </c>
      <c r="C159" s="277" t="s">
        <v>1146</v>
      </c>
      <c r="D159" s="277" t="s">
        <v>1065</v>
      </c>
      <c r="E159" s="278">
        <v>1.8999999999999999E-11</v>
      </c>
      <c r="F159" s="278"/>
      <c r="G159" s="278">
        <v>1050000000</v>
      </c>
      <c r="H159" s="277" t="s">
        <v>1032</v>
      </c>
      <c r="I159" s="278">
        <v>320</v>
      </c>
      <c r="J159" s="277">
        <v>100</v>
      </c>
      <c r="K159" s="279" t="s">
        <v>10</v>
      </c>
      <c r="M159" s="273"/>
      <c r="N159" s="273"/>
    </row>
    <row r="160" spans="1:15" x14ac:dyDescent="0.2">
      <c r="A160" s="276" t="s">
        <v>339</v>
      </c>
      <c r="B160" s="277" t="s">
        <v>1040</v>
      </c>
      <c r="C160" s="277" t="s">
        <v>1043</v>
      </c>
      <c r="D160" s="277" t="s">
        <v>1044</v>
      </c>
      <c r="E160" s="278">
        <v>3.1999999999999999E-11</v>
      </c>
      <c r="F160" s="278"/>
      <c r="G160" s="278">
        <v>625000000</v>
      </c>
      <c r="H160" s="277" t="s">
        <v>1032</v>
      </c>
      <c r="I160" s="278">
        <v>13000</v>
      </c>
      <c r="J160" s="278"/>
      <c r="K160" s="279" t="s">
        <v>1036</v>
      </c>
      <c r="O160" s="272"/>
    </row>
    <row r="161" spans="1:15" ht="14.25" x14ac:dyDescent="0.2">
      <c r="A161" s="276" t="s">
        <v>339</v>
      </c>
      <c r="B161" s="277" t="s">
        <v>1040</v>
      </c>
      <c r="C161" s="277" t="s">
        <v>1146</v>
      </c>
      <c r="D161" s="277" t="s">
        <v>1065</v>
      </c>
      <c r="E161" s="278">
        <v>3.1999999999999999E-11</v>
      </c>
      <c r="F161" s="278"/>
      <c r="G161" s="278">
        <v>625000000</v>
      </c>
      <c r="H161" s="277" t="s">
        <v>1032</v>
      </c>
      <c r="I161" s="278">
        <v>190</v>
      </c>
      <c r="J161" s="277">
        <v>100</v>
      </c>
      <c r="K161" s="279" t="s">
        <v>10</v>
      </c>
      <c r="M161" s="273"/>
      <c r="N161" s="273"/>
    </row>
    <row r="162" spans="1:15" x14ac:dyDescent="0.2">
      <c r="A162" s="276" t="s">
        <v>349</v>
      </c>
      <c r="B162" s="277" t="s">
        <v>1049</v>
      </c>
      <c r="C162" s="277" t="s">
        <v>1041</v>
      </c>
      <c r="D162" s="277">
        <v>180</v>
      </c>
      <c r="E162" s="278">
        <v>7.8999999999999996E-10</v>
      </c>
      <c r="F162" s="278"/>
      <c r="G162" s="278">
        <v>25300000</v>
      </c>
      <c r="H162" s="277" t="s">
        <v>1032</v>
      </c>
      <c r="I162" s="278">
        <v>13000</v>
      </c>
      <c r="J162" s="277">
        <v>100</v>
      </c>
      <c r="K162" s="279" t="s">
        <v>10</v>
      </c>
    </row>
    <row r="163" spans="1:15" x14ac:dyDescent="0.2">
      <c r="A163" s="276" t="s">
        <v>349</v>
      </c>
      <c r="B163" s="277" t="s">
        <v>1040</v>
      </c>
      <c r="C163" s="277" t="s">
        <v>1041</v>
      </c>
      <c r="D163" s="277">
        <v>180</v>
      </c>
      <c r="E163" s="278">
        <v>1.9000000000000001E-9</v>
      </c>
      <c r="F163" s="278"/>
      <c r="G163" s="278">
        <v>10500000</v>
      </c>
      <c r="H163" s="277" t="s">
        <v>1032</v>
      </c>
      <c r="I163" s="278">
        <v>2300</v>
      </c>
      <c r="J163" s="277">
        <v>100</v>
      </c>
      <c r="K163" s="279" t="s">
        <v>10</v>
      </c>
    </row>
    <row r="164" spans="1:15" x14ac:dyDescent="0.2">
      <c r="A164" s="276" t="s">
        <v>368</v>
      </c>
      <c r="B164" s="277" t="s">
        <v>1049</v>
      </c>
      <c r="C164" s="277" t="s">
        <v>1043</v>
      </c>
      <c r="D164" s="277" t="s">
        <v>1044</v>
      </c>
      <c r="E164" s="278">
        <v>6.3E-10</v>
      </c>
      <c r="F164" s="278"/>
      <c r="G164" s="278">
        <v>31700000</v>
      </c>
      <c r="H164" s="277" t="s">
        <v>1032</v>
      </c>
      <c r="I164" s="278">
        <v>660</v>
      </c>
      <c r="J164" s="278"/>
      <c r="K164" s="279" t="s">
        <v>1036</v>
      </c>
      <c r="O164" s="272"/>
    </row>
    <row r="165" spans="1:15" ht="14.25" x14ac:dyDescent="0.2">
      <c r="A165" s="276" t="s">
        <v>368</v>
      </c>
      <c r="B165" s="277" t="s">
        <v>1049</v>
      </c>
      <c r="C165" s="277" t="s">
        <v>1146</v>
      </c>
      <c r="D165" s="277" t="s">
        <v>1071</v>
      </c>
      <c r="E165" s="278">
        <v>6.3E-10</v>
      </c>
      <c r="F165" s="278"/>
      <c r="G165" s="278">
        <v>31700000</v>
      </c>
      <c r="H165" s="277" t="s">
        <v>1032</v>
      </c>
      <c r="I165" s="278">
        <v>1700</v>
      </c>
      <c r="J165" s="277">
        <v>100</v>
      </c>
      <c r="K165" s="279" t="s">
        <v>10</v>
      </c>
      <c r="M165" s="273"/>
      <c r="N165" s="273"/>
    </row>
    <row r="166" spans="1:15" x14ac:dyDescent="0.2">
      <c r="A166" s="276" t="s">
        <v>368</v>
      </c>
      <c r="B166" s="277" t="s">
        <v>1040</v>
      </c>
      <c r="C166" s="277" t="s">
        <v>1043</v>
      </c>
      <c r="D166" s="277" t="s">
        <v>1044</v>
      </c>
      <c r="E166" s="278">
        <v>1.2E-9</v>
      </c>
      <c r="F166" s="278"/>
      <c r="G166" s="278">
        <v>16700000</v>
      </c>
      <c r="H166" s="277" t="s">
        <v>1032</v>
      </c>
      <c r="I166" s="278">
        <v>350</v>
      </c>
      <c r="J166" s="278"/>
      <c r="K166" s="279" t="s">
        <v>1036</v>
      </c>
      <c r="O166" s="272"/>
    </row>
    <row r="167" spans="1:15" ht="14.25" x14ac:dyDescent="0.2">
      <c r="A167" s="276" t="s">
        <v>368</v>
      </c>
      <c r="B167" s="277" t="s">
        <v>1040</v>
      </c>
      <c r="C167" s="277" t="s">
        <v>1146</v>
      </c>
      <c r="D167" s="277" t="s">
        <v>1071</v>
      </c>
      <c r="E167" s="278">
        <v>1.2E-9</v>
      </c>
      <c r="F167" s="278"/>
      <c r="G167" s="278">
        <v>16700000</v>
      </c>
      <c r="H167" s="277" t="s">
        <v>1032</v>
      </c>
      <c r="I167" s="278">
        <v>870</v>
      </c>
      <c r="J167" s="277">
        <v>100</v>
      </c>
      <c r="K167" s="279" t="s">
        <v>10</v>
      </c>
      <c r="M167" s="273"/>
      <c r="N167" s="273"/>
    </row>
    <row r="168" spans="1:15" x14ac:dyDescent="0.2">
      <c r="A168" s="276" t="s">
        <v>369</v>
      </c>
      <c r="B168" s="277" t="s">
        <v>1049</v>
      </c>
      <c r="C168" s="277" t="s">
        <v>1041</v>
      </c>
      <c r="D168" s="277">
        <v>120</v>
      </c>
      <c r="E168" s="278">
        <v>1.9000000000000001E-9</v>
      </c>
      <c r="F168" s="278"/>
      <c r="G168" s="278">
        <v>10500000</v>
      </c>
      <c r="H168" s="277" t="s">
        <v>1032</v>
      </c>
      <c r="I168" s="278">
        <v>970</v>
      </c>
      <c r="J168" s="277">
        <v>100</v>
      </c>
      <c r="K168" s="279" t="s">
        <v>10</v>
      </c>
    </row>
    <row r="169" spans="1:15" x14ac:dyDescent="0.2">
      <c r="A169" s="276" t="s">
        <v>369</v>
      </c>
      <c r="B169" s="277" t="s">
        <v>1040</v>
      </c>
      <c r="C169" s="277" t="s">
        <v>1041</v>
      </c>
      <c r="D169" s="277">
        <v>120</v>
      </c>
      <c r="E169" s="278">
        <v>4.6999999999999999E-9</v>
      </c>
      <c r="F169" s="278"/>
      <c r="G169" s="278">
        <v>4260000</v>
      </c>
      <c r="H169" s="277" t="s">
        <v>1032</v>
      </c>
      <c r="I169" s="278">
        <v>390</v>
      </c>
      <c r="J169" s="277">
        <v>100</v>
      </c>
      <c r="K169" s="279" t="s">
        <v>10</v>
      </c>
    </row>
    <row r="170" spans="1:15" s="275" customFormat="1" ht="25.5" x14ac:dyDescent="0.2">
      <c r="A170" s="282" t="s">
        <v>992</v>
      </c>
      <c r="B170" s="283" t="s">
        <v>1049</v>
      </c>
      <c r="C170" s="283" t="s">
        <v>1041</v>
      </c>
      <c r="D170" s="283">
        <v>180</v>
      </c>
      <c r="E170" s="284">
        <v>1.6999999999999999E-9</v>
      </c>
      <c r="F170" s="284">
        <v>2.7E-8</v>
      </c>
      <c r="G170" s="284">
        <v>11100000</v>
      </c>
      <c r="H170" s="285" t="s">
        <v>1064</v>
      </c>
      <c r="I170" s="284">
        <v>4900</v>
      </c>
      <c r="J170" s="283">
        <v>300</v>
      </c>
      <c r="K170" s="286" t="s">
        <v>10</v>
      </c>
      <c r="L170" s="274"/>
      <c r="M170" s="274"/>
    </row>
    <row r="171" spans="1:15" x14ac:dyDescent="0.2">
      <c r="A171" s="276" t="s">
        <v>992</v>
      </c>
      <c r="B171" s="277" t="s">
        <v>1040</v>
      </c>
      <c r="C171" s="277" t="s">
        <v>1041</v>
      </c>
      <c r="D171" s="277">
        <v>180</v>
      </c>
      <c r="E171" s="278">
        <v>3.3000000000000002E-9</v>
      </c>
      <c r="F171" s="278"/>
      <c r="G171" s="278">
        <v>6060000</v>
      </c>
      <c r="H171" s="277" t="s">
        <v>1032</v>
      </c>
      <c r="I171" s="278">
        <v>2100</v>
      </c>
      <c r="J171" s="277">
        <v>300</v>
      </c>
      <c r="K171" s="279" t="s">
        <v>10</v>
      </c>
    </row>
    <row r="172" spans="1:15" s="275" customFormat="1" ht="25.5" x14ac:dyDescent="0.2">
      <c r="A172" s="282" t="s">
        <v>382</v>
      </c>
      <c r="B172" s="283" t="s">
        <v>1049</v>
      </c>
      <c r="C172" s="283" t="s">
        <v>1041</v>
      </c>
      <c r="D172" s="283">
        <v>180</v>
      </c>
      <c r="E172" s="284">
        <v>1.2E-9</v>
      </c>
      <c r="F172" s="284">
        <v>4.1999999999999999E-8</v>
      </c>
      <c r="G172" s="284">
        <v>7140000</v>
      </c>
      <c r="H172" s="285" t="s">
        <v>1064</v>
      </c>
      <c r="I172" s="284">
        <v>11000</v>
      </c>
      <c r="J172" s="283">
        <v>100</v>
      </c>
      <c r="K172" s="286" t="s">
        <v>10</v>
      </c>
      <c r="L172" s="274"/>
      <c r="M172" s="274"/>
    </row>
    <row r="173" spans="1:15" x14ac:dyDescent="0.2">
      <c r="A173" s="276" t="s">
        <v>382</v>
      </c>
      <c r="B173" s="277" t="s">
        <v>1040</v>
      </c>
      <c r="C173" s="277" t="s">
        <v>1041</v>
      </c>
      <c r="D173" s="277">
        <v>180</v>
      </c>
      <c r="E173" s="278">
        <v>3.3999999999999998E-9</v>
      </c>
      <c r="F173" s="278"/>
      <c r="G173" s="278">
        <v>5880000</v>
      </c>
      <c r="H173" s="277" t="s">
        <v>1032</v>
      </c>
      <c r="I173" s="278">
        <v>2900</v>
      </c>
      <c r="J173" s="277">
        <v>100</v>
      </c>
      <c r="K173" s="279" t="s">
        <v>10</v>
      </c>
    </row>
    <row r="174" spans="1:15" x14ac:dyDescent="0.2">
      <c r="A174" s="276" t="s">
        <v>382</v>
      </c>
      <c r="B174" s="277" t="s">
        <v>1056</v>
      </c>
      <c r="C174" s="277" t="s">
        <v>1041</v>
      </c>
      <c r="D174" s="277">
        <v>180</v>
      </c>
      <c r="E174" s="278">
        <v>3.3999999999999998E-9</v>
      </c>
      <c r="F174" s="278"/>
      <c r="G174" s="278">
        <v>5880000</v>
      </c>
      <c r="H174" s="277" t="s">
        <v>1032</v>
      </c>
      <c r="I174" s="278">
        <v>10000</v>
      </c>
      <c r="J174" s="277">
        <v>100</v>
      </c>
      <c r="K174" s="279" t="s">
        <v>10</v>
      </c>
    </row>
    <row r="175" spans="1:15" x14ac:dyDescent="0.2">
      <c r="A175" s="276" t="s">
        <v>390</v>
      </c>
      <c r="B175" s="277" t="s">
        <v>1049</v>
      </c>
      <c r="C175" s="277" t="s">
        <v>1041</v>
      </c>
      <c r="D175" s="277">
        <v>7</v>
      </c>
      <c r="E175" s="278">
        <v>2.4E-9</v>
      </c>
      <c r="F175" s="278"/>
      <c r="G175" s="278">
        <v>8330000</v>
      </c>
      <c r="H175" s="277" t="s">
        <v>1032</v>
      </c>
      <c r="I175" s="278">
        <v>290</v>
      </c>
      <c r="J175" s="277">
        <v>100</v>
      </c>
      <c r="K175" s="279" t="s">
        <v>10</v>
      </c>
    </row>
    <row r="176" spans="1:15" x14ac:dyDescent="0.2">
      <c r="A176" s="276" t="s">
        <v>390</v>
      </c>
      <c r="B176" s="277" t="s">
        <v>1040</v>
      </c>
      <c r="C176" s="277" t="s">
        <v>1041</v>
      </c>
      <c r="D176" s="277">
        <v>7</v>
      </c>
      <c r="E176" s="278">
        <v>3E-9</v>
      </c>
      <c r="F176" s="278"/>
      <c r="G176" s="278">
        <v>6670000</v>
      </c>
      <c r="H176" s="277" t="s">
        <v>1032</v>
      </c>
      <c r="I176" s="278">
        <v>180</v>
      </c>
      <c r="J176" s="277">
        <v>100</v>
      </c>
      <c r="K176" s="279" t="s">
        <v>10</v>
      </c>
    </row>
    <row r="177" spans="1:14" x14ac:dyDescent="0.2">
      <c r="A177" s="276" t="s">
        <v>390</v>
      </c>
      <c r="B177" s="277" t="s">
        <v>1056</v>
      </c>
      <c r="C177" s="277" t="s">
        <v>1041</v>
      </c>
      <c r="D177" s="277">
        <v>7</v>
      </c>
      <c r="E177" s="278">
        <v>5.1000000000000002E-9</v>
      </c>
      <c r="F177" s="278"/>
      <c r="G177" s="278">
        <v>3920000</v>
      </c>
      <c r="H177" s="277" t="s">
        <v>1032</v>
      </c>
      <c r="I177" s="278">
        <v>320</v>
      </c>
      <c r="J177" s="277">
        <v>100</v>
      </c>
      <c r="K177" s="279" t="s">
        <v>10</v>
      </c>
    </row>
    <row r="178" spans="1:14" x14ac:dyDescent="0.2">
      <c r="A178" s="276" t="s">
        <v>13</v>
      </c>
      <c r="B178" s="277" t="s">
        <v>1049</v>
      </c>
      <c r="C178" s="277" t="s">
        <v>1043</v>
      </c>
      <c r="D178" s="277" t="s">
        <v>1044</v>
      </c>
      <c r="E178" s="278">
        <v>1.0999999999999999E-10</v>
      </c>
      <c r="F178" s="278">
        <v>1.9000000000000001E-9</v>
      </c>
      <c r="G178" s="278">
        <v>158000000</v>
      </c>
      <c r="H178" s="277" t="s">
        <v>1072</v>
      </c>
      <c r="I178" s="278">
        <v>3800</v>
      </c>
      <c r="J178" s="278"/>
      <c r="K178" s="279" t="s">
        <v>1036</v>
      </c>
    </row>
    <row r="179" spans="1:14" ht="14.25" x14ac:dyDescent="0.2">
      <c r="A179" s="276" t="s">
        <v>13</v>
      </c>
      <c r="B179" s="277" t="s">
        <v>1049</v>
      </c>
      <c r="C179" s="277" t="s">
        <v>1155</v>
      </c>
      <c r="D179" s="277" t="s">
        <v>1073</v>
      </c>
      <c r="E179" s="278">
        <v>1.0999999999999999E-10</v>
      </c>
      <c r="F179" s="278">
        <v>1.9000000000000001E-9</v>
      </c>
      <c r="G179" s="278">
        <v>158000000</v>
      </c>
      <c r="H179" s="277" t="s">
        <v>1072</v>
      </c>
      <c r="I179" s="278">
        <v>950</v>
      </c>
      <c r="J179" s="277">
        <v>50</v>
      </c>
      <c r="K179" s="279" t="s">
        <v>10</v>
      </c>
      <c r="L179" s="273"/>
      <c r="M179" s="273"/>
      <c r="N179" s="273"/>
    </row>
    <row r="180" spans="1:14" ht="14.25" x14ac:dyDescent="0.2">
      <c r="A180" s="276" t="s">
        <v>13</v>
      </c>
      <c r="B180" s="277" t="s">
        <v>1049</v>
      </c>
      <c r="C180" s="277" t="s">
        <v>1146</v>
      </c>
      <c r="D180" s="277" t="s">
        <v>1073</v>
      </c>
      <c r="E180" s="278">
        <v>1.0999999999999999E-10</v>
      </c>
      <c r="F180" s="278">
        <v>1.9000000000000001E-9</v>
      </c>
      <c r="G180" s="278">
        <v>158000000</v>
      </c>
      <c r="H180" s="277" t="s">
        <v>1072</v>
      </c>
      <c r="I180" s="278">
        <v>2100</v>
      </c>
      <c r="J180" s="277">
        <v>150</v>
      </c>
      <c r="K180" s="279" t="s">
        <v>10</v>
      </c>
      <c r="L180" s="273"/>
      <c r="M180" s="273"/>
      <c r="N180" s="273"/>
    </row>
    <row r="181" spans="1:14" x14ac:dyDescent="0.2">
      <c r="A181" s="276" t="s">
        <v>13</v>
      </c>
      <c r="B181" s="277" t="s">
        <v>1056</v>
      </c>
      <c r="C181" s="277" t="s">
        <v>1043</v>
      </c>
      <c r="D181" s="277" t="s">
        <v>1044</v>
      </c>
      <c r="E181" s="278">
        <v>2.1E-10</v>
      </c>
      <c r="F181" s="278">
        <v>3.7E-9</v>
      </c>
      <c r="G181" s="278">
        <v>81100000</v>
      </c>
      <c r="H181" s="277" t="s">
        <v>1072</v>
      </c>
      <c r="I181" s="278">
        <v>2000</v>
      </c>
      <c r="J181" s="278"/>
      <c r="K181" s="279" t="s">
        <v>1036</v>
      </c>
    </row>
    <row r="182" spans="1:14" ht="14.25" x14ac:dyDescent="0.2">
      <c r="A182" s="276" t="s">
        <v>13</v>
      </c>
      <c r="B182" s="277" t="s">
        <v>1056</v>
      </c>
      <c r="C182" s="277" t="s">
        <v>1155</v>
      </c>
      <c r="D182" s="277" t="s">
        <v>1073</v>
      </c>
      <c r="E182" s="278">
        <v>2.1E-10</v>
      </c>
      <c r="F182" s="278">
        <v>3.7E-9</v>
      </c>
      <c r="G182" s="278">
        <v>81100000</v>
      </c>
      <c r="H182" s="277" t="s">
        <v>1072</v>
      </c>
      <c r="I182" s="278">
        <v>930</v>
      </c>
      <c r="J182" s="277">
        <v>50</v>
      </c>
      <c r="K182" s="279" t="s">
        <v>10</v>
      </c>
      <c r="L182" s="273"/>
      <c r="M182" s="273"/>
      <c r="N182" s="273"/>
    </row>
    <row r="183" spans="1:14" ht="14.25" x14ac:dyDescent="0.2">
      <c r="A183" s="276" t="s">
        <v>13</v>
      </c>
      <c r="B183" s="277" t="s">
        <v>1056</v>
      </c>
      <c r="C183" s="277" t="s">
        <v>1146</v>
      </c>
      <c r="D183" s="277" t="s">
        <v>1073</v>
      </c>
      <c r="E183" s="278">
        <v>2.1E-10</v>
      </c>
      <c r="F183" s="278">
        <v>3.7E-9</v>
      </c>
      <c r="G183" s="278">
        <v>81100000</v>
      </c>
      <c r="H183" s="277" t="s">
        <v>1072</v>
      </c>
      <c r="I183" s="278">
        <v>1300</v>
      </c>
      <c r="J183" s="277">
        <v>150</v>
      </c>
      <c r="K183" s="279" t="s">
        <v>10</v>
      </c>
      <c r="L183" s="273"/>
      <c r="M183" s="273"/>
      <c r="N183" s="273"/>
    </row>
    <row r="184" spans="1:14" x14ac:dyDescent="0.2">
      <c r="A184" s="276" t="s">
        <v>13</v>
      </c>
      <c r="B184" s="277" t="s">
        <v>1074</v>
      </c>
      <c r="C184" s="277" t="s">
        <v>1043</v>
      </c>
      <c r="D184" s="277" t="s">
        <v>1044</v>
      </c>
      <c r="E184" s="278">
        <v>1.5E-10</v>
      </c>
      <c r="F184" s="278">
        <v>2.8999999999999999E-9</v>
      </c>
      <c r="G184" s="278">
        <v>103000000</v>
      </c>
      <c r="H184" s="277" t="s">
        <v>1072</v>
      </c>
      <c r="I184" s="278">
        <v>2800</v>
      </c>
      <c r="J184" s="278"/>
      <c r="K184" s="279" t="s">
        <v>1036</v>
      </c>
    </row>
    <row r="185" spans="1:14" ht="14.25" x14ac:dyDescent="0.2">
      <c r="A185" s="276" t="s">
        <v>13</v>
      </c>
      <c r="B185" s="277" t="s">
        <v>1074</v>
      </c>
      <c r="C185" s="277" t="s">
        <v>1155</v>
      </c>
      <c r="D185" s="277" t="s">
        <v>1073</v>
      </c>
      <c r="E185" s="278">
        <v>1.5E-10</v>
      </c>
      <c r="F185" s="278">
        <v>2.8999999999999999E-9</v>
      </c>
      <c r="G185" s="278">
        <v>103000000</v>
      </c>
      <c r="H185" s="277" t="s">
        <v>1072</v>
      </c>
      <c r="I185" s="278">
        <v>1000</v>
      </c>
      <c r="J185" s="277">
        <v>50</v>
      </c>
      <c r="K185" s="279" t="s">
        <v>10</v>
      </c>
      <c r="L185" s="273"/>
      <c r="M185" s="273"/>
      <c r="N185" s="273"/>
    </row>
    <row r="186" spans="1:14" ht="14.25" x14ac:dyDescent="0.2">
      <c r="A186" s="276" t="s">
        <v>13</v>
      </c>
      <c r="B186" s="277" t="s">
        <v>1074</v>
      </c>
      <c r="C186" s="277" t="s">
        <v>1146</v>
      </c>
      <c r="D186" s="277" t="s">
        <v>1073</v>
      </c>
      <c r="E186" s="278">
        <v>1.5E-10</v>
      </c>
      <c r="F186" s="278">
        <v>2.8999999999999999E-9</v>
      </c>
      <c r="G186" s="278">
        <v>103000000</v>
      </c>
      <c r="H186" s="277" t="s">
        <v>1072</v>
      </c>
      <c r="I186" s="278">
        <v>1300</v>
      </c>
      <c r="J186" s="277">
        <v>150</v>
      </c>
      <c r="K186" s="279" t="s">
        <v>10</v>
      </c>
      <c r="L186" s="273"/>
      <c r="M186" s="273"/>
      <c r="N186" s="273"/>
    </row>
    <row r="187" spans="1:14" x14ac:dyDescent="0.2">
      <c r="A187" s="276" t="s">
        <v>42</v>
      </c>
      <c r="B187" s="277" t="s">
        <v>1049</v>
      </c>
      <c r="C187" s="277" t="s">
        <v>1075</v>
      </c>
      <c r="D187" s="277">
        <v>7</v>
      </c>
      <c r="E187" s="278">
        <v>6.3000000000000002E-9</v>
      </c>
      <c r="F187" s="278">
        <v>1.1999999999999999E-7</v>
      </c>
      <c r="G187" s="278">
        <v>2500000</v>
      </c>
      <c r="H187" s="277" t="s">
        <v>1072</v>
      </c>
      <c r="I187" s="278">
        <v>130</v>
      </c>
      <c r="J187" s="277">
        <v>50</v>
      </c>
      <c r="K187" s="279" t="s">
        <v>10</v>
      </c>
      <c r="N187" s="273"/>
    </row>
    <row r="188" spans="1:14" x14ac:dyDescent="0.2">
      <c r="A188" s="276" t="s">
        <v>42</v>
      </c>
      <c r="B188" s="277" t="s">
        <v>1049</v>
      </c>
      <c r="C188" s="277" t="s">
        <v>1041</v>
      </c>
      <c r="D188" s="277">
        <v>7</v>
      </c>
      <c r="E188" s="278">
        <v>6.3000000000000002E-9</v>
      </c>
      <c r="F188" s="278">
        <v>1.1999999999999999E-7</v>
      </c>
      <c r="G188" s="278">
        <v>2500000</v>
      </c>
      <c r="H188" s="277" t="s">
        <v>1072</v>
      </c>
      <c r="I188" s="278">
        <v>140</v>
      </c>
      <c r="J188" s="277">
        <v>50</v>
      </c>
      <c r="K188" s="279" t="s">
        <v>10</v>
      </c>
      <c r="N188" s="273"/>
    </row>
    <row r="189" spans="1:14" x14ac:dyDescent="0.2">
      <c r="A189" s="276" t="s">
        <v>42</v>
      </c>
      <c r="B189" s="277" t="s">
        <v>1056</v>
      </c>
      <c r="C189" s="277" t="s">
        <v>1075</v>
      </c>
      <c r="D189" s="277">
        <v>7</v>
      </c>
      <c r="E189" s="278">
        <v>1.2E-8</v>
      </c>
      <c r="F189" s="278">
        <v>2.2999999999999999E-7</v>
      </c>
      <c r="G189" s="278">
        <v>1300000</v>
      </c>
      <c r="H189" s="277" t="s">
        <v>1072</v>
      </c>
      <c r="I189" s="278">
        <v>130</v>
      </c>
      <c r="J189" s="277">
        <v>50</v>
      </c>
      <c r="K189" s="279" t="s">
        <v>10</v>
      </c>
      <c r="N189" s="273"/>
    </row>
    <row r="190" spans="1:14" x14ac:dyDescent="0.2">
      <c r="A190" s="276" t="s">
        <v>42</v>
      </c>
      <c r="B190" s="277" t="s">
        <v>1056</v>
      </c>
      <c r="C190" s="277" t="s">
        <v>1041</v>
      </c>
      <c r="D190" s="277">
        <v>7</v>
      </c>
      <c r="E190" s="278">
        <v>1.2E-8</v>
      </c>
      <c r="F190" s="278">
        <v>2.2999999999999999E-7</v>
      </c>
      <c r="G190" s="278">
        <v>1300000</v>
      </c>
      <c r="H190" s="277" t="s">
        <v>1072</v>
      </c>
      <c r="I190" s="278">
        <v>130</v>
      </c>
      <c r="J190" s="277">
        <v>50</v>
      </c>
      <c r="K190" s="279" t="s">
        <v>10</v>
      </c>
      <c r="N190" s="273"/>
    </row>
    <row r="191" spans="1:14" x14ac:dyDescent="0.2">
      <c r="A191" s="276" t="s">
        <v>42</v>
      </c>
      <c r="B191" s="277" t="s">
        <v>1074</v>
      </c>
      <c r="C191" s="277" t="s">
        <v>1075</v>
      </c>
      <c r="D191" s="277">
        <v>7</v>
      </c>
      <c r="E191" s="278">
        <v>9.1999999999999997E-9</v>
      </c>
      <c r="F191" s="278">
        <v>1.8E-7</v>
      </c>
      <c r="G191" s="278">
        <v>1670000</v>
      </c>
      <c r="H191" s="277" t="s">
        <v>1072</v>
      </c>
      <c r="I191" s="278">
        <v>130</v>
      </c>
      <c r="J191" s="277">
        <v>50</v>
      </c>
      <c r="K191" s="279" t="s">
        <v>10</v>
      </c>
      <c r="N191" s="273"/>
    </row>
    <row r="192" spans="1:14" x14ac:dyDescent="0.2">
      <c r="A192" s="276" t="s">
        <v>42</v>
      </c>
      <c r="B192" s="277" t="s">
        <v>1074</v>
      </c>
      <c r="C192" s="277" t="s">
        <v>1041</v>
      </c>
      <c r="D192" s="277">
        <v>7</v>
      </c>
      <c r="E192" s="278">
        <v>9.1999999999999997E-9</v>
      </c>
      <c r="F192" s="278">
        <v>1.8E-7</v>
      </c>
      <c r="G192" s="278">
        <v>1670000</v>
      </c>
      <c r="H192" s="277" t="s">
        <v>1072</v>
      </c>
      <c r="I192" s="278">
        <v>140</v>
      </c>
      <c r="J192" s="277">
        <v>50</v>
      </c>
      <c r="K192" s="279" t="s">
        <v>10</v>
      </c>
      <c r="N192" s="273"/>
    </row>
    <row r="193" spans="1:14" x14ac:dyDescent="0.2">
      <c r="A193" s="276" t="s">
        <v>15</v>
      </c>
      <c r="B193" s="277" t="s">
        <v>1049</v>
      </c>
      <c r="C193" s="277" t="s">
        <v>1075</v>
      </c>
      <c r="D193" s="277">
        <v>120</v>
      </c>
      <c r="E193" s="278">
        <v>7.3E-9</v>
      </c>
      <c r="F193" s="278">
        <v>1.4999999999999999E-7</v>
      </c>
      <c r="G193" s="278">
        <v>2000000</v>
      </c>
      <c r="H193" s="277" t="s">
        <v>1072</v>
      </c>
      <c r="I193" s="278">
        <v>720</v>
      </c>
      <c r="J193" s="277">
        <v>100</v>
      </c>
      <c r="K193" s="279" t="s">
        <v>10</v>
      </c>
      <c r="N193" s="273"/>
    </row>
    <row r="194" spans="1:14" x14ac:dyDescent="0.2">
      <c r="A194" s="276" t="s">
        <v>15</v>
      </c>
      <c r="B194" s="277" t="s">
        <v>1049</v>
      </c>
      <c r="C194" s="277" t="s">
        <v>1031</v>
      </c>
      <c r="D194" s="277">
        <v>120</v>
      </c>
      <c r="E194" s="278">
        <v>7.3E-9</v>
      </c>
      <c r="F194" s="278">
        <v>1.4999999999999999E-7</v>
      </c>
      <c r="G194" s="278">
        <v>2000000</v>
      </c>
      <c r="H194" s="277" t="s">
        <v>1072</v>
      </c>
      <c r="I194" s="278">
        <v>4</v>
      </c>
      <c r="J194" s="277">
        <v>1</v>
      </c>
      <c r="K194" s="279" t="s">
        <v>1037</v>
      </c>
      <c r="N194" s="273"/>
    </row>
    <row r="195" spans="1:14" x14ac:dyDescent="0.2">
      <c r="A195" s="276" t="s">
        <v>15</v>
      </c>
      <c r="B195" s="277" t="s">
        <v>1056</v>
      </c>
      <c r="C195" s="277" t="s">
        <v>1075</v>
      </c>
      <c r="D195" s="277">
        <v>120</v>
      </c>
      <c r="E195" s="278">
        <v>1.4E-8</v>
      </c>
      <c r="F195" s="278">
        <v>2.7000000000000001E-7</v>
      </c>
      <c r="G195" s="278">
        <v>1110000</v>
      </c>
      <c r="H195" s="277" t="s">
        <v>1072</v>
      </c>
      <c r="I195" s="278">
        <v>700</v>
      </c>
      <c r="J195" s="277">
        <v>100</v>
      </c>
      <c r="K195" s="279" t="s">
        <v>10</v>
      </c>
      <c r="N195" s="273"/>
    </row>
    <row r="196" spans="1:14" x14ac:dyDescent="0.2">
      <c r="A196" s="276" t="s">
        <v>15</v>
      </c>
      <c r="B196" s="277" t="s">
        <v>1056</v>
      </c>
      <c r="C196" s="277" t="s">
        <v>1031</v>
      </c>
      <c r="D196" s="277">
        <v>120</v>
      </c>
      <c r="E196" s="278">
        <v>1.4E-8</v>
      </c>
      <c r="F196" s="278">
        <v>2.7000000000000001E-7</v>
      </c>
      <c r="G196" s="278">
        <v>1110000</v>
      </c>
      <c r="H196" s="277" t="s">
        <v>1072</v>
      </c>
      <c r="I196" s="278">
        <v>4</v>
      </c>
      <c r="J196" s="277">
        <v>1</v>
      </c>
      <c r="K196" s="279" t="s">
        <v>1037</v>
      </c>
      <c r="N196" s="273"/>
    </row>
    <row r="197" spans="1:14" x14ac:dyDescent="0.2">
      <c r="A197" s="276" t="s">
        <v>15</v>
      </c>
      <c r="B197" s="277" t="s">
        <v>1074</v>
      </c>
      <c r="C197" s="277" t="s">
        <v>1075</v>
      </c>
      <c r="D197" s="277">
        <v>120</v>
      </c>
      <c r="E197" s="278">
        <v>1.0999999999999999E-8</v>
      </c>
      <c r="F197" s="278">
        <v>2.1E-7</v>
      </c>
      <c r="G197" s="278">
        <v>1430000</v>
      </c>
      <c r="H197" s="277" t="s">
        <v>1072</v>
      </c>
      <c r="I197" s="278">
        <v>720</v>
      </c>
      <c r="J197" s="277">
        <v>100</v>
      </c>
      <c r="K197" s="279" t="s">
        <v>10</v>
      </c>
      <c r="N197" s="273"/>
    </row>
    <row r="198" spans="1:14" x14ac:dyDescent="0.2">
      <c r="A198" s="276" t="s">
        <v>15</v>
      </c>
      <c r="B198" s="277" t="s">
        <v>1074</v>
      </c>
      <c r="C198" s="277" t="s">
        <v>1031</v>
      </c>
      <c r="D198" s="277">
        <v>120</v>
      </c>
      <c r="E198" s="278">
        <v>1.0999999999999999E-8</v>
      </c>
      <c r="F198" s="278">
        <v>2.1E-7</v>
      </c>
      <c r="G198" s="278">
        <v>1430000</v>
      </c>
      <c r="H198" s="277" t="s">
        <v>1072</v>
      </c>
      <c r="I198" s="278">
        <v>3.9</v>
      </c>
      <c r="J198" s="277">
        <v>1</v>
      </c>
      <c r="K198" s="279" t="s">
        <v>1037</v>
      </c>
      <c r="N198" s="273"/>
    </row>
    <row r="199" spans="1:14" x14ac:dyDescent="0.2">
      <c r="A199" s="276" t="s">
        <v>1322</v>
      </c>
      <c r="B199" s="277" t="s">
        <v>1049</v>
      </c>
      <c r="C199" s="277" t="s">
        <v>1075</v>
      </c>
      <c r="D199" s="277">
        <v>180</v>
      </c>
      <c r="E199" s="278">
        <v>5.1E-8</v>
      </c>
      <c r="F199" s="278">
        <v>9.9999999999999995E-7</v>
      </c>
      <c r="G199" s="278">
        <v>300000</v>
      </c>
      <c r="H199" s="277" t="s">
        <v>1072</v>
      </c>
      <c r="I199" s="278">
        <v>430</v>
      </c>
      <c r="J199" s="277">
        <v>100</v>
      </c>
      <c r="K199" s="279" t="s">
        <v>10</v>
      </c>
      <c r="N199" s="273"/>
    </row>
    <row r="200" spans="1:14" x14ac:dyDescent="0.2">
      <c r="A200" s="276" t="s">
        <v>1322</v>
      </c>
      <c r="B200" s="277" t="s">
        <v>1049</v>
      </c>
      <c r="C200" s="277" t="s">
        <v>1031</v>
      </c>
      <c r="D200" s="277">
        <v>180</v>
      </c>
      <c r="E200" s="278">
        <v>5.1E-8</v>
      </c>
      <c r="F200" s="278">
        <v>9.9999999999999995E-7</v>
      </c>
      <c r="G200" s="278">
        <v>300000</v>
      </c>
      <c r="H200" s="277" t="s">
        <v>1072</v>
      </c>
      <c r="I200" s="278">
        <v>2.2999999999999998</v>
      </c>
      <c r="J200" s="277">
        <v>1</v>
      </c>
      <c r="K200" s="279" t="s">
        <v>1037</v>
      </c>
      <c r="N200" s="273"/>
    </row>
    <row r="201" spans="1:14" x14ac:dyDescent="0.2">
      <c r="A201" s="276" t="s">
        <v>1322</v>
      </c>
      <c r="B201" s="277" t="s">
        <v>1056</v>
      </c>
      <c r="C201" s="277" t="s">
        <v>1075</v>
      </c>
      <c r="D201" s="277">
        <v>180</v>
      </c>
      <c r="E201" s="278">
        <v>9.5999999999999999E-8</v>
      </c>
      <c r="F201" s="278">
        <v>1.9E-6</v>
      </c>
      <c r="G201" s="278">
        <v>158000</v>
      </c>
      <c r="H201" s="277" t="s">
        <v>1072</v>
      </c>
      <c r="I201" s="278">
        <v>430</v>
      </c>
      <c r="J201" s="277">
        <v>100</v>
      </c>
      <c r="K201" s="279" t="s">
        <v>10</v>
      </c>
      <c r="N201" s="273"/>
    </row>
    <row r="202" spans="1:14" x14ac:dyDescent="0.2">
      <c r="A202" s="276" t="s">
        <v>1322</v>
      </c>
      <c r="B202" s="277" t="s">
        <v>1056</v>
      </c>
      <c r="C202" s="277" t="s">
        <v>1031</v>
      </c>
      <c r="D202" s="277">
        <v>180</v>
      </c>
      <c r="E202" s="278">
        <v>9.5999999999999999E-8</v>
      </c>
      <c r="F202" s="278">
        <v>1.9E-6</v>
      </c>
      <c r="G202" s="278">
        <v>158000</v>
      </c>
      <c r="H202" s="277" t="s">
        <v>1072</v>
      </c>
      <c r="I202" s="278">
        <v>2.2999999999999998</v>
      </c>
      <c r="J202" s="277">
        <v>1</v>
      </c>
      <c r="K202" s="279" t="s">
        <v>1037</v>
      </c>
      <c r="N202" s="273"/>
    </row>
    <row r="203" spans="1:14" x14ac:dyDescent="0.2">
      <c r="A203" s="276" t="s">
        <v>1322</v>
      </c>
      <c r="B203" s="277" t="s">
        <v>1074</v>
      </c>
      <c r="C203" s="277" t="s">
        <v>1075</v>
      </c>
      <c r="D203" s="277">
        <v>180</v>
      </c>
      <c r="E203" s="278">
        <v>7.4000000000000001E-8</v>
      </c>
      <c r="F203" s="278">
        <v>1.5E-6</v>
      </c>
      <c r="G203" s="278">
        <v>200000</v>
      </c>
      <c r="H203" s="277" t="s">
        <v>1072</v>
      </c>
      <c r="I203" s="278">
        <v>430</v>
      </c>
      <c r="J203" s="277">
        <v>100</v>
      </c>
      <c r="K203" s="279" t="s">
        <v>10</v>
      </c>
      <c r="N203" s="273"/>
    </row>
    <row r="204" spans="1:14" x14ac:dyDescent="0.2">
      <c r="A204" s="276" t="s">
        <v>1322</v>
      </c>
      <c r="B204" s="277" t="s">
        <v>1074</v>
      </c>
      <c r="C204" s="277" t="s">
        <v>1031</v>
      </c>
      <c r="D204" s="277">
        <v>180</v>
      </c>
      <c r="E204" s="278">
        <v>7.4000000000000001E-8</v>
      </c>
      <c r="F204" s="278">
        <v>1.5E-6</v>
      </c>
      <c r="G204" s="278">
        <v>200000</v>
      </c>
      <c r="H204" s="277" t="s">
        <v>1072</v>
      </c>
      <c r="I204" s="278">
        <v>2.2999999999999998</v>
      </c>
      <c r="J204" s="277">
        <v>1</v>
      </c>
      <c r="K204" s="279" t="s">
        <v>1037</v>
      </c>
      <c r="N204" s="273"/>
    </row>
    <row r="205" spans="1:14" x14ac:dyDescent="0.2">
      <c r="A205" s="276" t="s">
        <v>14</v>
      </c>
      <c r="B205" s="277" t="s">
        <v>1049</v>
      </c>
      <c r="C205" s="277" t="s">
        <v>1075</v>
      </c>
      <c r="D205" s="277">
        <v>14</v>
      </c>
      <c r="E205" s="278">
        <v>1.0999999999999999E-8</v>
      </c>
      <c r="F205" s="278">
        <v>2.1E-7</v>
      </c>
      <c r="G205" s="278">
        <v>1430000</v>
      </c>
      <c r="H205" s="277" t="s">
        <v>1072</v>
      </c>
      <c r="I205" s="278">
        <v>140</v>
      </c>
      <c r="J205" s="277">
        <v>50</v>
      </c>
      <c r="K205" s="279" t="s">
        <v>10</v>
      </c>
      <c r="N205" s="273"/>
    </row>
    <row r="206" spans="1:14" x14ac:dyDescent="0.2">
      <c r="A206" s="276" t="s">
        <v>14</v>
      </c>
      <c r="B206" s="277" t="s">
        <v>1049</v>
      </c>
      <c r="C206" s="277" t="s">
        <v>1041</v>
      </c>
      <c r="D206" s="277">
        <v>14</v>
      </c>
      <c r="E206" s="278">
        <v>1.0999999999999999E-8</v>
      </c>
      <c r="F206" s="278">
        <v>2.1E-7</v>
      </c>
      <c r="G206" s="278">
        <v>1430000</v>
      </c>
      <c r="H206" s="277" t="s">
        <v>1072</v>
      </c>
      <c r="I206" s="278">
        <v>150</v>
      </c>
      <c r="J206" s="277">
        <v>50</v>
      </c>
      <c r="K206" s="279" t="s">
        <v>10</v>
      </c>
      <c r="N206" s="273"/>
    </row>
    <row r="207" spans="1:14" ht="14.25" x14ac:dyDescent="0.2">
      <c r="A207" s="276" t="s">
        <v>14</v>
      </c>
      <c r="B207" s="277" t="s">
        <v>1049</v>
      </c>
      <c r="C207" s="277" t="s">
        <v>1148</v>
      </c>
      <c r="D207" s="277">
        <v>14</v>
      </c>
      <c r="E207" s="278">
        <v>1.0999999999999999E-8</v>
      </c>
      <c r="F207" s="278">
        <v>2.1E-7</v>
      </c>
      <c r="G207" s="278">
        <v>1430000</v>
      </c>
      <c r="H207" s="277" t="s">
        <v>1072</v>
      </c>
      <c r="I207" s="278">
        <v>0.35</v>
      </c>
      <c r="J207" s="277">
        <v>1</v>
      </c>
      <c r="K207" s="279" t="s">
        <v>1037</v>
      </c>
      <c r="M207" s="273"/>
      <c r="N207" s="273"/>
    </row>
    <row r="208" spans="1:14" x14ac:dyDescent="0.2">
      <c r="A208" s="276" t="s">
        <v>14</v>
      </c>
      <c r="B208" s="277" t="s">
        <v>1056</v>
      </c>
      <c r="C208" s="277" t="s">
        <v>1075</v>
      </c>
      <c r="D208" s="277">
        <v>14</v>
      </c>
      <c r="E208" s="278">
        <v>2E-8</v>
      </c>
      <c r="F208" s="278">
        <v>3.9000000000000002E-7</v>
      </c>
      <c r="G208" s="278">
        <v>769000</v>
      </c>
      <c r="H208" s="277" t="s">
        <v>1072</v>
      </c>
      <c r="I208" s="278">
        <v>140</v>
      </c>
      <c r="J208" s="277">
        <v>50</v>
      </c>
      <c r="K208" s="279" t="s">
        <v>10</v>
      </c>
      <c r="N208" s="273"/>
    </row>
    <row r="209" spans="1:15" x14ac:dyDescent="0.2">
      <c r="A209" s="276" t="s">
        <v>14</v>
      </c>
      <c r="B209" s="277" t="s">
        <v>1056</v>
      </c>
      <c r="C209" s="277" t="s">
        <v>1041</v>
      </c>
      <c r="D209" s="277">
        <v>14</v>
      </c>
      <c r="E209" s="278">
        <v>2E-8</v>
      </c>
      <c r="F209" s="278">
        <v>3.9000000000000002E-7</v>
      </c>
      <c r="G209" s="278">
        <v>769000</v>
      </c>
      <c r="H209" s="277" t="s">
        <v>1072</v>
      </c>
      <c r="I209" s="278">
        <v>150</v>
      </c>
      <c r="J209" s="277">
        <v>50</v>
      </c>
      <c r="K209" s="279" t="s">
        <v>10</v>
      </c>
      <c r="N209" s="273"/>
    </row>
    <row r="210" spans="1:15" ht="14.25" x14ac:dyDescent="0.2">
      <c r="A210" s="276" t="s">
        <v>14</v>
      </c>
      <c r="B210" s="277" t="s">
        <v>1056</v>
      </c>
      <c r="C210" s="277" t="s">
        <v>1148</v>
      </c>
      <c r="D210" s="277">
        <v>14</v>
      </c>
      <c r="E210" s="278">
        <v>2E-8</v>
      </c>
      <c r="F210" s="278">
        <v>3.9000000000000002E-7</v>
      </c>
      <c r="G210" s="278">
        <v>769000</v>
      </c>
      <c r="H210" s="277" t="s">
        <v>1072</v>
      </c>
      <c r="I210" s="278">
        <v>0.36</v>
      </c>
      <c r="J210" s="277">
        <v>1</v>
      </c>
      <c r="K210" s="279" t="s">
        <v>1037</v>
      </c>
      <c r="M210" s="273"/>
      <c r="N210" s="273"/>
    </row>
    <row r="211" spans="1:15" x14ac:dyDescent="0.2">
      <c r="A211" s="276" t="s">
        <v>14</v>
      </c>
      <c r="B211" s="277" t="s">
        <v>1074</v>
      </c>
      <c r="C211" s="277" t="s">
        <v>1075</v>
      </c>
      <c r="D211" s="277">
        <v>14</v>
      </c>
      <c r="E211" s="278">
        <v>1.4999999999999999E-8</v>
      </c>
      <c r="F211" s="278">
        <v>3.1E-7</v>
      </c>
      <c r="G211" s="278">
        <v>968000</v>
      </c>
      <c r="H211" s="277" t="s">
        <v>1072</v>
      </c>
      <c r="I211" s="278">
        <v>140</v>
      </c>
      <c r="J211" s="277">
        <v>50</v>
      </c>
      <c r="K211" s="279" t="s">
        <v>10</v>
      </c>
      <c r="N211" s="273"/>
    </row>
    <row r="212" spans="1:15" x14ac:dyDescent="0.2">
      <c r="A212" s="276" t="s">
        <v>14</v>
      </c>
      <c r="B212" s="277" t="s">
        <v>1074</v>
      </c>
      <c r="C212" s="277" t="s">
        <v>1041</v>
      </c>
      <c r="D212" s="277">
        <v>14</v>
      </c>
      <c r="E212" s="278">
        <v>1.4999999999999999E-8</v>
      </c>
      <c r="F212" s="278">
        <v>3.1E-7</v>
      </c>
      <c r="G212" s="278">
        <v>968000</v>
      </c>
      <c r="H212" s="277" t="s">
        <v>1072</v>
      </c>
      <c r="I212" s="278">
        <v>160</v>
      </c>
      <c r="J212" s="277">
        <v>50</v>
      </c>
      <c r="K212" s="279" t="s">
        <v>10</v>
      </c>
      <c r="N212" s="273"/>
    </row>
    <row r="213" spans="1:15" ht="14.25" x14ac:dyDescent="0.2">
      <c r="A213" s="276" t="s">
        <v>14</v>
      </c>
      <c r="B213" s="277" t="s">
        <v>1074</v>
      </c>
      <c r="C213" s="277" t="s">
        <v>1148</v>
      </c>
      <c r="D213" s="277">
        <v>14</v>
      </c>
      <c r="E213" s="278">
        <v>1.4999999999999999E-8</v>
      </c>
      <c r="F213" s="278">
        <v>3.1E-7</v>
      </c>
      <c r="G213" s="278">
        <v>968000</v>
      </c>
      <c r="H213" s="277" t="s">
        <v>1072</v>
      </c>
      <c r="I213" s="278">
        <v>0.41</v>
      </c>
      <c r="J213" s="277">
        <v>1</v>
      </c>
      <c r="K213" s="279" t="s">
        <v>1037</v>
      </c>
      <c r="M213" s="273"/>
      <c r="N213" s="273"/>
    </row>
    <row r="214" spans="1:15" x14ac:dyDescent="0.2">
      <c r="A214" s="276" t="s">
        <v>872</v>
      </c>
      <c r="B214" s="277" t="s">
        <v>1049</v>
      </c>
      <c r="C214" s="277" t="s">
        <v>1043</v>
      </c>
      <c r="D214" s="277" t="s">
        <v>1044</v>
      </c>
      <c r="E214" s="278">
        <v>2.0000000000000001E-10</v>
      </c>
      <c r="F214" s="278"/>
      <c r="G214" s="278">
        <v>100000000</v>
      </c>
      <c r="H214" s="277" t="s">
        <v>1032</v>
      </c>
      <c r="I214" s="278">
        <v>2100</v>
      </c>
      <c r="J214" s="278"/>
      <c r="K214" s="279" t="s">
        <v>1036</v>
      </c>
      <c r="O214" s="272"/>
    </row>
    <row r="215" spans="1:15" ht="14.25" x14ac:dyDescent="0.2">
      <c r="A215" s="276" t="s">
        <v>872</v>
      </c>
      <c r="B215" s="277" t="s">
        <v>1049</v>
      </c>
      <c r="C215" s="277" t="s">
        <v>1156</v>
      </c>
      <c r="D215" s="277" t="s">
        <v>1065</v>
      </c>
      <c r="E215" s="278">
        <v>2.0000000000000001E-10</v>
      </c>
      <c r="F215" s="278"/>
      <c r="G215" s="278">
        <v>100000000</v>
      </c>
      <c r="H215" s="277" t="s">
        <v>1032</v>
      </c>
      <c r="I215" s="278">
        <v>19</v>
      </c>
      <c r="J215" s="277">
        <v>25</v>
      </c>
      <c r="K215" s="279" t="s">
        <v>10</v>
      </c>
      <c r="M215" s="273"/>
      <c r="N215" s="273"/>
    </row>
    <row r="216" spans="1:15" x14ac:dyDescent="0.2">
      <c r="A216" s="276" t="s">
        <v>872</v>
      </c>
      <c r="B216" s="277" t="s">
        <v>1049</v>
      </c>
      <c r="C216" s="277" t="s">
        <v>1076</v>
      </c>
      <c r="D216" s="277" t="s">
        <v>1065</v>
      </c>
      <c r="E216" s="278">
        <v>2.0000000000000001E-10</v>
      </c>
      <c r="F216" s="278"/>
      <c r="G216" s="278">
        <v>100000000</v>
      </c>
      <c r="H216" s="277" t="s">
        <v>1032</v>
      </c>
      <c r="I216" s="278">
        <v>89</v>
      </c>
      <c r="J216" s="277">
        <v>50</v>
      </c>
      <c r="K216" s="279" t="s">
        <v>10</v>
      </c>
      <c r="M216" s="273"/>
      <c r="N216" s="273"/>
    </row>
    <row r="217" spans="1:15" x14ac:dyDescent="0.2">
      <c r="A217" s="276" t="s">
        <v>872</v>
      </c>
      <c r="B217" s="277" t="s">
        <v>1056</v>
      </c>
      <c r="C217" s="277" t="s">
        <v>1043</v>
      </c>
      <c r="D217" s="277" t="s">
        <v>1044</v>
      </c>
      <c r="E217" s="278">
        <v>3.1000000000000002E-10</v>
      </c>
      <c r="F217" s="278"/>
      <c r="G217" s="278">
        <v>64500000</v>
      </c>
      <c r="H217" s="277" t="s">
        <v>1032</v>
      </c>
      <c r="I217" s="278">
        <v>1300</v>
      </c>
      <c r="J217" s="278"/>
      <c r="K217" s="279" t="s">
        <v>1036</v>
      </c>
      <c r="O217" s="272"/>
    </row>
    <row r="218" spans="1:15" ht="14.25" x14ac:dyDescent="0.2">
      <c r="A218" s="276" t="s">
        <v>872</v>
      </c>
      <c r="B218" s="277" t="s">
        <v>1056</v>
      </c>
      <c r="C218" s="277" t="s">
        <v>1156</v>
      </c>
      <c r="D218" s="277" t="s">
        <v>1065</v>
      </c>
      <c r="E218" s="278">
        <v>3.1000000000000002E-10</v>
      </c>
      <c r="F218" s="278"/>
      <c r="G218" s="278">
        <v>64500000</v>
      </c>
      <c r="H218" s="277" t="s">
        <v>1032</v>
      </c>
      <c r="I218" s="278">
        <v>23</v>
      </c>
      <c r="J218" s="277">
        <v>25</v>
      </c>
      <c r="K218" s="279" t="s">
        <v>10</v>
      </c>
      <c r="M218" s="273"/>
      <c r="N218" s="273"/>
    </row>
    <row r="219" spans="1:15" x14ac:dyDescent="0.2">
      <c r="A219" s="276" t="s">
        <v>872</v>
      </c>
      <c r="B219" s="277" t="s">
        <v>1056</v>
      </c>
      <c r="C219" s="277" t="s">
        <v>1076</v>
      </c>
      <c r="D219" s="277" t="s">
        <v>1065</v>
      </c>
      <c r="E219" s="278">
        <v>3.1000000000000002E-10</v>
      </c>
      <c r="F219" s="278"/>
      <c r="G219" s="278">
        <v>64500000</v>
      </c>
      <c r="H219" s="277" t="s">
        <v>1032</v>
      </c>
      <c r="I219" s="278">
        <v>66</v>
      </c>
      <c r="J219" s="277">
        <v>50</v>
      </c>
      <c r="K219" s="279" t="s">
        <v>10</v>
      </c>
      <c r="M219" s="273"/>
      <c r="N219" s="273"/>
    </row>
    <row r="220" spans="1:15" x14ac:dyDescent="0.2">
      <c r="A220" s="276" t="s">
        <v>872</v>
      </c>
      <c r="B220" s="277" t="s">
        <v>1074</v>
      </c>
      <c r="C220" s="277" t="s">
        <v>1043</v>
      </c>
      <c r="D220" s="277" t="s">
        <v>1044</v>
      </c>
      <c r="E220" s="278">
        <v>1.8999999999999999E-10</v>
      </c>
      <c r="F220" s="278">
        <v>3.2000000000000001E-9</v>
      </c>
      <c r="G220" s="278">
        <v>93800000</v>
      </c>
      <c r="H220" s="277" t="s">
        <v>1072</v>
      </c>
      <c r="I220" s="278">
        <v>2200</v>
      </c>
      <c r="J220" s="278"/>
      <c r="K220" s="279" t="s">
        <v>1036</v>
      </c>
    </row>
    <row r="221" spans="1:15" ht="14.25" x14ac:dyDescent="0.2">
      <c r="A221" s="276" t="s">
        <v>872</v>
      </c>
      <c r="B221" s="277" t="s">
        <v>1074</v>
      </c>
      <c r="C221" s="277" t="s">
        <v>1155</v>
      </c>
      <c r="D221" s="277" t="s">
        <v>1065</v>
      </c>
      <c r="E221" s="278">
        <v>1.8999999999999999E-10</v>
      </c>
      <c r="F221" s="278">
        <v>3.2000000000000001E-9</v>
      </c>
      <c r="G221" s="278">
        <v>93800000</v>
      </c>
      <c r="H221" s="277" t="s">
        <v>1072</v>
      </c>
      <c r="I221" s="278">
        <v>30</v>
      </c>
      <c r="J221" s="277">
        <v>25</v>
      </c>
      <c r="K221" s="279" t="s">
        <v>10</v>
      </c>
      <c r="L221" s="273"/>
      <c r="M221" s="273"/>
      <c r="N221" s="273"/>
    </row>
    <row r="222" spans="1:15" ht="14.25" x14ac:dyDescent="0.2">
      <c r="A222" s="276" t="s">
        <v>872</v>
      </c>
      <c r="B222" s="277" t="s">
        <v>1074</v>
      </c>
      <c r="C222" s="277" t="s">
        <v>1146</v>
      </c>
      <c r="D222" s="277" t="s">
        <v>1065</v>
      </c>
      <c r="E222" s="278">
        <v>1.8999999999999999E-10</v>
      </c>
      <c r="F222" s="278">
        <v>3.2000000000000001E-9</v>
      </c>
      <c r="G222" s="278">
        <v>93800000</v>
      </c>
      <c r="H222" s="277" t="s">
        <v>1072</v>
      </c>
      <c r="I222" s="278">
        <v>71</v>
      </c>
      <c r="J222" s="277">
        <v>50</v>
      </c>
      <c r="K222" s="279" t="s">
        <v>10</v>
      </c>
      <c r="L222" s="273"/>
      <c r="M222" s="273"/>
      <c r="N222" s="273"/>
    </row>
    <row r="223" spans="1:15" x14ac:dyDescent="0.2">
      <c r="A223" s="276" t="s">
        <v>874</v>
      </c>
      <c r="B223" s="277" t="s">
        <v>1049</v>
      </c>
      <c r="C223" s="277" t="s">
        <v>1043</v>
      </c>
      <c r="D223" s="277" t="s">
        <v>1044</v>
      </c>
      <c r="E223" s="278">
        <v>2.1000000000000002E-9</v>
      </c>
      <c r="F223" s="278">
        <v>4.0000000000000001E-8</v>
      </c>
      <c r="G223" s="278">
        <v>7500000</v>
      </c>
      <c r="H223" s="277" t="s">
        <v>1072</v>
      </c>
      <c r="I223" s="278">
        <v>200</v>
      </c>
      <c r="J223" s="278"/>
      <c r="K223" s="279" t="s">
        <v>1036</v>
      </c>
    </row>
    <row r="224" spans="1:15" x14ac:dyDescent="0.2">
      <c r="A224" s="276" t="s">
        <v>874</v>
      </c>
      <c r="B224" s="277" t="s">
        <v>1049</v>
      </c>
      <c r="C224" s="277" t="s">
        <v>1075</v>
      </c>
      <c r="D224" s="277" t="s">
        <v>1073</v>
      </c>
      <c r="E224" s="278">
        <v>2.1000000000000002E-9</v>
      </c>
      <c r="F224" s="278">
        <v>4.0000000000000001E-8</v>
      </c>
      <c r="G224" s="278">
        <v>7500000</v>
      </c>
      <c r="H224" s="277" t="s">
        <v>1072</v>
      </c>
      <c r="I224" s="278">
        <v>78</v>
      </c>
      <c r="J224" s="277">
        <v>50</v>
      </c>
      <c r="K224" s="279" t="s">
        <v>10</v>
      </c>
      <c r="L224" s="273"/>
      <c r="M224" s="273"/>
      <c r="N224" s="273"/>
    </row>
    <row r="225" spans="1:15" ht="14.25" x14ac:dyDescent="0.2">
      <c r="A225" s="276" t="s">
        <v>874</v>
      </c>
      <c r="B225" s="277" t="s">
        <v>1049</v>
      </c>
      <c r="C225" s="277" t="s">
        <v>1146</v>
      </c>
      <c r="D225" s="277" t="s">
        <v>1073</v>
      </c>
      <c r="E225" s="278">
        <v>2.1000000000000002E-9</v>
      </c>
      <c r="F225" s="278">
        <v>4.0000000000000001E-8</v>
      </c>
      <c r="G225" s="278">
        <v>7500000</v>
      </c>
      <c r="H225" s="277" t="s">
        <v>1072</v>
      </c>
      <c r="I225" s="278">
        <v>170</v>
      </c>
      <c r="J225" s="277">
        <v>150</v>
      </c>
      <c r="K225" s="279" t="s">
        <v>10</v>
      </c>
      <c r="L225" s="273"/>
      <c r="M225" s="273"/>
      <c r="N225" s="273"/>
    </row>
    <row r="226" spans="1:15" x14ac:dyDescent="0.2">
      <c r="A226" s="276" t="s">
        <v>874</v>
      </c>
      <c r="B226" s="277" t="s">
        <v>1056</v>
      </c>
      <c r="C226" s="277" t="s">
        <v>1043</v>
      </c>
      <c r="D226" s="277" t="s">
        <v>1044</v>
      </c>
      <c r="E226" s="278">
        <v>4.0000000000000002E-9</v>
      </c>
      <c r="F226" s="278">
        <v>7.6000000000000006E-8</v>
      </c>
      <c r="G226" s="278">
        <v>3950000</v>
      </c>
      <c r="H226" s="277" t="s">
        <v>1072</v>
      </c>
      <c r="I226" s="278">
        <v>100</v>
      </c>
      <c r="J226" s="278"/>
      <c r="K226" s="279" t="s">
        <v>1036</v>
      </c>
    </row>
    <row r="227" spans="1:15" ht="14.25" x14ac:dyDescent="0.2">
      <c r="A227" s="276" t="s">
        <v>874</v>
      </c>
      <c r="B227" s="277" t="s">
        <v>1056</v>
      </c>
      <c r="C227" s="277" t="s">
        <v>1155</v>
      </c>
      <c r="D227" s="277" t="s">
        <v>1073</v>
      </c>
      <c r="E227" s="278">
        <v>4.0000000000000002E-9</v>
      </c>
      <c r="F227" s="278">
        <v>7.6000000000000006E-8</v>
      </c>
      <c r="G227" s="278">
        <v>3950000</v>
      </c>
      <c r="H227" s="277" t="s">
        <v>1072</v>
      </c>
      <c r="I227" s="278">
        <v>75</v>
      </c>
      <c r="J227" s="277">
        <v>50</v>
      </c>
      <c r="K227" s="279" t="s">
        <v>10</v>
      </c>
      <c r="L227" s="273"/>
      <c r="M227" s="273"/>
      <c r="N227" s="273"/>
    </row>
    <row r="228" spans="1:15" ht="14.25" x14ac:dyDescent="0.2">
      <c r="A228" s="276" t="s">
        <v>874</v>
      </c>
      <c r="B228" s="277" t="s">
        <v>1056</v>
      </c>
      <c r="C228" s="277" t="s">
        <v>1157</v>
      </c>
      <c r="D228" s="277" t="s">
        <v>1073</v>
      </c>
      <c r="E228" s="278">
        <v>4.0000000000000002E-9</v>
      </c>
      <c r="F228" s="278">
        <v>7.6000000000000006E-8</v>
      </c>
      <c r="G228" s="278">
        <v>3950000</v>
      </c>
      <c r="H228" s="277" t="s">
        <v>1072</v>
      </c>
      <c r="I228" s="278">
        <v>110</v>
      </c>
      <c r="J228" s="277">
        <v>150</v>
      </c>
      <c r="K228" s="279" t="s">
        <v>10</v>
      </c>
      <c r="L228" s="273"/>
      <c r="M228" s="273"/>
      <c r="N228" s="273"/>
    </row>
    <row r="229" spans="1:15" x14ac:dyDescent="0.2">
      <c r="A229" s="276" t="s">
        <v>874</v>
      </c>
      <c r="B229" s="277" t="s">
        <v>1074</v>
      </c>
      <c r="C229" s="277" t="s">
        <v>1043</v>
      </c>
      <c r="D229" s="277" t="s">
        <v>1044</v>
      </c>
      <c r="E229" s="278">
        <v>3.1E-9</v>
      </c>
      <c r="F229" s="278">
        <v>5.9999999999999995E-8</v>
      </c>
      <c r="G229" s="278">
        <v>5000000</v>
      </c>
      <c r="H229" s="277" t="s">
        <v>1072</v>
      </c>
      <c r="I229" s="278">
        <v>130</v>
      </c>
      <c r="J229" s="278"/>
      <c r="K229" s="279" t="s">
        <v>1036</v>
      </c>
    </row>
    <row r="230" spans="1:15" ht="14.25" x14ac:dyDescent="0.2">
      <c r="A230" s="276" t="s">
        <v>874</v>
      </c>
      <c r="B230" s="277" t="s">
        <v>1074</v>
      </c>
      <c r="C230" s="277" t="s">
        <v>1155</v>
      </c>
      <c r="D230" s="277" t="s">
        <v>1073</v>
      </c>
      <c r="E230" s="278">
        <v>3.1E-9</v>
      </c>
      <c r="F230" s="278">
        <v>5.9999999999999995E-8</v>
      </c>
      <c r="G230" s="278">
        <v>5000000</v>
      </c>
      <c r="H230" s="277" t="s">
        <v>1072</v>
      </c>
      <c r="I230" s="278">
        <v>78</v>
      </c>
      <c r="J230" s="277">
        <v>50</v>
      </c>
      <c r="K230" s="279" t="s">
        <v>10</v>
      </c>
      <c r="L230" s="273"/>
      <c r="M230" s="273"/>
      <c r="N230" s="273"/>
    </row>
    <row r="231" spans="1:15" ht="14.25" x14ac:dyDescent="0.2">
      <c r="A231" s="276" t="s">
        <v>874</v>
      </c>
      <c r="B231" s="277" t="s">
        <v>1074</v>
      </c>
      <c r="C231" s="277" t="s">
        <v>1157</v>
      </c>
      <c r="D231" s="277" t="s">
        <v>1073</v>
      </c>
      <c r="E231" s="278">
        <v>3.1E-9</v>
      </c>
      <c r="F231" s="278">
        <v>5.9999999999999995E-8</v>
      </c>
      <c r="G231" s="278">
        <v>5000000</v>
      </c>
      <c r="H231" s="277" t="s">
        <v>1072</v>
      </c>
      <c r="I231" s="278">
        <v>97</v>
      </c>
      <c r="J231" s="277">
        <v>150</v>
      </c>
      <c r="K231" s="279" t="s">
        <v>10</v>
      </c>
      <c r="L231" s="273"/>
      <c r="M231" s="273"/>
      <c r="N231" s="273"/>
    </row>
    <row r="232" spans="1:15" x14ac:dyDescent="0.2">
      <c r="A232" s="276" t="s">
        <v>414</v>
      </c>
      <c r="B232" s="277" t="s">
        <v>1049</v>
      </c>
      <c r="C232" s="277" t="s">
        <v>1041</v>
      </c>
      <c r="D232" s="277">
        <v>180</v>
      </c>
      <c r="E232" s="278">
        <v>9.5999999999999999E-9</v>
      </c>
      <c r="F232" s="278"/>
      <c r="G232" s="278">
        <v>2080000</v>
      </c>
      <c r="H232" s="277" t="s">
        <v>1032</v>
      </c>
      <c r="I232" s="278">
        <v>5700</v>
      </c>
      <c r="J232" s="277">
        <v>100</v>
      </c>
      <c r="K232" s="279" t="s">
        <v>10</v>
      </c>
    </row>
    <row r="233" spans="1:15" x14ac:dyDescent="0.2">
      <c r="A233" s="276" t="s">
        <v>414</v>
      </c>
      <c r="B233" s="277" t="s">
        <v>1049</v>
      </c>
      <c r="C233" s="277" t="s">
        <v>1031</v>
      </c>
      <c r="D233" s="277">
        <v>180</v>
      </c>
      <c r="E233" s="278">
        <v>9.5999999999999999E-9</v>
      </c>
      <c r="F233" s="278"/>
      <c r="G233" s="278">
        <v>2080000</v>
      </c>
      <c r="H233" s="277" t="s">
        <v>1032</v>
      </c>
      <c r="I233" s="278">
        <v>31</v>
      </c>
      <c r="J233" s="277">
        <v>1</v>
      </c>
      <c r="K233" s="279" t="s">
        <v>1037</v>
      </c>
    </row>
    <row r="234" spans="1:15" x14ac:dyDescent="0.2">
      <c r="A234" s="276" t="s">
        <v>993</v>
      </c>
      <c r="B234" s="277" t="s">
        <v>1049</v>
      </c>
      <c r="C234" s="277" t="s">
        <v>1041</v>
      </c>
      <c r="D234" s="277">
        <v>180</v>
      </c>
      <c r="E234" s="278">
        <v>6.6999999999999996E-9</v>
      </c>
      <c r="F234" s="278"/>
      <c r="G234" s="278">
        <v>2990000</v>
      </c>
      <c r="H234" s="277" t="s">
        <v>1032</v>
      </c>
      <c r="I234" s="278">
        <v>10000</v>
      </c>
      <c r="J234" s="277">
        <v>100</v>
      </c>
      <c r="K234" s="279" t="s">
        <v>10</v>
      </c>
    </row>
    <row r="235" spans="1:15" x14ac:dyDescent="0.2">
      <c r="A235" s="276" t="s">
        <v>993</v>
      </c>
      <c r="B235" s="277" t="s">
        <v>1049</v>
      </c>
      <c r="C235" s="277" t="s">
        <v>1031</v>
      </c>
      <c r="D235" s="277">
        <v>180</v>
      </c>
      <c r="E235" s="278">
        <v>6.6999999999999996E-9</v>
      </c>
      <c r="F235" s="278"/>
      <c r="G235" s="278">
        <v>2990000</v>
      </c>
      <c r="H235" s="277" t="s">
        <v>1032</v>
      </c>
      <c r="I235" s="278">
        <v>52</v>
      </c>
      <c r="J235" s="277">
        <v>1</v>
      </c>
      <c r="K235" s="279" t="s">
        <v>1037</v>
      </c>
    </row>
    <row r="236" spans="1:15" s="275" customFormat="1" ht="38.25" x14ac:dyDescent="0.2">
      <c r="A236" s="282" t="s">
        <v>425</v>
      </c>
      <c r="B236" s="283" t="s">
        <v>1049</v>
      </c>
      <c r="C236" s="283" t="s">
        <v>1041</v>
      </c>
      <c r="D236" s="283">
        <v>180</v>
      </c>
      <c r="E236" s="284">
        <v>1.8E-9</v>
      </c>
      <c r="F236" s="284">
        <v>5.4999999999999996E-9</v>
      </c>
      <c r="G236" s="284">
        <v>9090000</v>
      </c>
      <c r="H236" s="285" t="s">
        <v>1077</v>
      </c>
      <c r="I236" s="284">
        <v>4700</v>
      </c>
      <c r="J236" s="283">
        <v>100</v>
      </c>
      <c r="K236" s="286" t="s">
        <v>10</v>
      </c>
      <c r="L236" s="274"/>
    </row>
    <row r="237" spans="1:15" x14ac:dyDescent="0.2">
      <c r="A237" s="276" t="s">
        <v>887</v>
      </c>
      <c r="B237" s="277" t="s">
        <v>1049</v>
      </c>
      <c r="C237" s="277" t="s">
        <v>1041</v>
      </c>
      <c r="D237" s="277">
        <v>30</v>
      </c>
      <c r="E237" s="278">
        <v>1.6000000000000001E-9</v>
      </c>
      <c r="F237" s="278"/>
      <c r="G237" s="278">
        <v>12500000</v>
      </c>
      <c r="H237" s="277" t="s">
        <v>1032</v>
      </c>
      <c r="I237" s="278">
        <v>310</v>
      </c>
      <c r="J237" s="277">
        <v>200</v>
      </c>
      <c r="K237" s="279" t="s">
        <v>10</v>
      </c>
    </row>
    <row r="238" spans="1:15" x14ac:dyDescent="0.2">
      <c r="A238" s="276" t="s">
        <v>438</v>
      </c>
      <c r="B238" s="277" t="s">
        <v>1049</v>
      </c>
      <c r="C238" s="277" t="s">
        <v>1043</v>
      </c>
      <c r="D238" s="277" t="s">
        <v>1044</v>
      </c>
      <c r="E238" s="278">
        <v>1.0000000000000001E-9</v>
      </c>
      <c r="F238" s="278"/>
      <c r="G238" s="278">
        <v>20000000</v>
      </c>
      <c r="H238" s="277" t="s">
        <v>1032</v>
      </c>
      <c r="I238" s="278">
        <v>420</v>
      </c>
      <c r="J238" s="278"/>
      <c r="K238" s="279" t="s">
        <v>1036</v>
      </c>
      <c r="O238" s="272"/>
    </row>
    <row r="239" spans="1:15" ht="14.25" x14ac:dyDescent="0.2">
      <c r="A239" s="276" t="s">
        <v>438</v>
      </c>
      <c r="B239" s="277" t="s">
        <v>1049</v>
      </c>
      <c r="C239" s="277" t="s">
        <v>1146</v>
      </c>
      <c r="D239" s="277" t="s">
        <v>1068</v>
      </c>
      <c r="E239" s="278">
        <v>1.0000000000000001E-9</v>
      </c>
      <c r="F239" s="278"/>
      <c r="G239" s="278">
        <v>20000000</v>
      </c>
      <c r="H239" s="277" t="s">
        <v>1032</v>
      </c>
      <c r="I239" s="278">
        <v>990</v>
      </c>
      <c r="J239" s="277">
        <v>100</v>
      </c>
      <c r="K239" s="279" t="s">
        <v>10</v>
      </c>
      <c r="M239" s="273"/>
      <c r="N239" s="273"/>
    </row>
    <row r="240" spans="1:15" x14ac:dyDescent="0.2">
      <c r="A240" s="276" t="s">
        <v>438</v>
      </c>
      <c r="B240" s="277" t="s">
        <v>1040</v>
      </c>
      <c r="C240" s="277" t="s">
        <v>1043</v>
      </c>
      <c r="D240" s="277" t="s">
        <v>1044</v>
      </c>
      <c r="E240" s="278">
        <v>1.5E-9</v>
      </c>
      <c r="F240" s="278"/>
      <c r="G240" s="278">
        <v>13300000</v>
      </c>
      <c r="H240" s="277" t="s">
        <v>1032</v>
      </c>
      <c r="I240" s="278">
        <v>280</v>
      </c>
      <c r="J240" s="278"/>
      <c r="K240" s="279" t="s">
        <v>1036</v>
      </c>
      <c r="O240" s="272"/>
    </row>
    <row r="241" spans="1:14" ht="14.25" x14ac:dyDescent="0.2">
      <c r="A241" s="276" t="s">
        <v>438</v>
      </c>
      <c r="B241" s="277" t="s">
        <v>1040</v>
      </c>
      <c r="C241" s="277" t="s">
        <v>1146</v>
      </c>
      <c r="D241" s="277" t="s">
        <v>1068</v>
      </c>
      <c r="E241" s="278">
        <v>1.5E-9</v>
      </c>
      <c r="F241" s="278"/>
      <c r="G241" s="278">
        <v>13300000</v>
      </c>
      <c r="H241" s="277" t="s">
        <v>1032</v>
      </c>
      <c r="I241" s="278">
        <v>600</v>
      </c>
      <c r="J241" s="277">
        <v>100</v>
      </c>
      <c r="K241" s="279" t="s">
        <v>10</v>
      </c>
      <c r="M241" s="273"/>
      <c r="N241" s="273"/>
    </row>
    <row r="242" spans="1:14" x14ac:dyDescent="0.2">
      <c r="A242" s="276" t="s">
        <v>889</v>
      </c>
      <c r="B242" s="277" t="s">
        <v>1040</v>
      </c>
      <c r="C242" s="277" t="s">
        <v>1041</v>
      </c>
      <c r="D242" s="277">
        <v>60</v>
      </c>
      <c r="E242" s="278">
        <v>2.7000000000000002E-9</v>
      </c>
      <c r="F242" s="278"/>
      <c r="G242" s="278">
        <v>7410000</v>
      </c>
      <c r="H242" s="277" t="s">
        <v>1032</v>
      </c>
      <c r="I242" s="278">
        <v>1200</v>
      </c>
      <c r="J242" s="277">
        <v>200</v>
      </c>
      <c r="K242" s="279" t="s">
        <v>10</v>
      </c>
    </row>
    <row r="243" spans="1:14" x14ac:dyDescent="0.2">
      <c r="A243" s="276" t="s">
        <v>889</v>
      </c>
      <c r="B243" s="277" t="s">
        <v>1042</v>
      </c>
      <c r="C243" s="277" t="s">
        <v>1041</v>
      </c>
      <c r="D243" s="277">
        <v>60</v>
      </c>
      <c r="E243" s="278">
        <v>3.1E-9</v>
      </c>
      <c r="F243" s="278">
        <v>2.4E-8</v>
      </c>
      <c r="G243" s="278">
        <v>6250000</v>
      </c>
      <c r="H243" s="277" t="s">
        <v>1055</v>
      </c>
      <c r="I243" s="278">
        <v>640</v>
      </c>
      <c r="J243" s="277">
        <v>200</v>
      </c>
      <c r="K243" s="279" t="s">
        <v>10</v>
      </c>
      <c r="N243" s="273"/>
    </row>
    <row r="244" spans="1:14" x14ac:dyDescent="0.2">
      <c r="A244" s="276" t="s">
        <v>994</v>
      </c>
      <c r="B244" s="277" t="s">
        <v>1040</v>
      </c>
      <c r="C244" s="277" t="s">
        <v>1041</v>
      </c>
      <c r="D244" s="277">
        <v>180</v>
      </c>
      <c r="E244" s="278">
        <v>2.3000000000000001E-8</v>
      </c>
      <c r="F244" s="278"/>
      <c r="G244" s="278">
        <v>870000</v>
      </c>
      <c r="H244" s="277" t="s">
        <v>1032</v>
      </c>
      <c r="I244" s="278">
        <v>860</v>
      </c>
      <c r="J244" s="277">
        <v>500</v>
      </c>
      <c r="K244" s="279" t="s">
        <v>10</v>
      </c>
    </row>
    <row r="245" spans="1:14" ht="14.25" x14ac:dyDescent="0.2">
      <c r="A245" s="276" t="s">
        <v>994</v>
      </c>
      <c r="B245" s="277" t="s">
        <v>1042</v>
      </c>
      <c r="C245" s="277" t="s">
        <v>1158</v>
      </c>
      <c r="D245" s="277">
        <v>180</v>
      </c>
      <c r="E245" s="278">
        <v>2.9000000000000002E-8</v>
      </c>
      <c r="F245" s="278">
        <v>2.2000000000000001E-7</v>
      </c>
      <c r="G245" s="278">
        <v>682000</v>
      </c>
      <c r="H245" s="277" t="s">
        <v>1055</v>
      </c>
      <c r="I245" s="278">
        <v>370</v>
      </c>
      <c r="J245" s="277">
        <v>500</v>
      </c>
      <c r="K245" s="279" t="s">
        <v>10</v>
      </c>
      <c r="M245" s="273"/>
      <c r="N245" s="273"/>
    </row>
    <row r="246" spans="1:14" x14ac:dyDescent="0.2">
      <c r="A246" s="276" t="s">
        <v>475</v>
      </c>
      <c r="B246" s="277" t="s">
        <v>1040</v>
      </c>
      <c r="C246" s="277" t="s">
        <v>1031</v>
      </c>
      <c r="D246" s="277">
        <v>180</v>
      </c>
      <c r="E246" s="278">
        <v>3.4999999999999999E-9</v>
      </c>
      <c r="F246" s="278"/>
      <c r="G246" s="278">
        <v>5710000</v>
      </c>
      <c r="H246" s="277" t="s">
        <v>1032</v>
      </c>
      <c r="I246" s="278">
        <v>0.92</v>
      </c>
      <c r="J246" s="277">
        <v>0.4</v>
      </c>
      <c r="K246" s="279" t="s">
        <v>1037</v>
      </c>
    </row>
    <row r="247" spans="1:14" x14ac:dyDescent="0.2">
      <c r="A247" s="276" t="s">
        <v>475</v>
      </c>
      <c r="B247" s="277" t="s">
        <v>1040</v>
      </c>
      <c r="C247" s="277" t="s">
        <v>1042</v>
      </c>
      <c r="D247" s="277">
        <v>30</v>
      </c>
      <c r="E247" s="278">
        <v>3.4999999999999999E-9</v>
      </c>
      <c r="F247" s="278"/>
      <c r="G247" s="278">
        <v>5710000</v>
      </c>
      <c r="H247" s="277" t="s">
        <v>1032</v>
      </c>
      <c r="I247" s="278">
        <v>1.6</v>
      </c>
      <c r="J247" s="277">
        <v>0.4</v>
      </c>
      <c r="K247" s="279" t="s">
        <v>1037</v>
      </c>
    </row>
    <row r="248" spans="1:14" x14ac:dyDescent="0.2">
      <c r="A248" s="276" t="s">
        <v>475</v>
      </c>
      <c r="B248" s="277" t="s">
        <v>1042</v>
      </c>
      <c r="C248" s="277" t="s">
        <v>1078</v>
      </c>
      <c r="D248" s="277">
        <v>180</v>
      </c>
      <c r="E248" s="278">
        <v>3.2000000000000001E-9</v>
      </c>
      <c r="F248" s="278">
        <v>2.4999999999999999E-8</v>
      </c>
      <c r="G248" s="278">
        <v>6000000</v>
      </c>
      <c r="H248" s="277" t="s">
        <v>1055</v>
      </c>
      <c r="I248" s="278">
        <v>3.6999999999999998E-2</v>
      </c>
      <c r="J248" s="277">
        <v>0.4</v>
      </c>
      <c r="K248" s="279" t="s">
        <v>1037</v>
      </c>
      <c r="M248" s="273"/>
      <c r="N248" s="273"/>
    </row>
    <row r="249" spans="1:14" x14ac:dyDescent="0.2">
      <c r="A249" s="276" t="s">
        <v>475</v>
      </c>
      <c r="B249" s="277" t="s">
        <v>1042</v>
      </c>
      <c r="C249" s="277" t="s">
        <v>1042</v>
      </c>
      <c r="D249" s="277">
        <v>30</v>
      </c>
      <c r="E249" s="278">
        <v>3.2000000000000001E-9</v>
      </c>
      <c r="F249" s="278">
        <v>2.4999999999999999E-8</v>
      </c>
      <c r="G249" s="278">
        <v>6000000</v>
      </c>
      <c r="H249" s="277" t="s">
        <v>1055</v>
      </c>
      <c r="I249" s="278">
        <v>2.6</v>
      </c>
      <c r="J249" s="277">
        <v>0.4</v>
      </c>
      <c r="K249" s="279" t="s">
        <v>1037</v>
      </c>
      <c r="N249" s="273"/>
    </row>
    <row r="250" spans="1:14" x14ac:dyDescent="0.2">
      <c r="A250" s="276" t="s">
        <v>499</v>
      </c>
      <c r="B250" s="277" t="s">
        <v>1040</v>
      </c>
      <c r="C250" s="277" t="s">
        <v>1041</v>
      </c>
      <c r="D250" s="277">
        <v>180</v>
      </c>
      <c r="E250" s="278">
        <v>2.7E-8</v>
      </c>
      <c r="F250" s="278"/>
      <c r="G250" s="278">
        <v>741000</v>
      </c>
      <c r="H250" s="277" t="s">
        <v>1032</v>
      </c>
      <c r="I250" s="278">
        <v>930</v>
      </c>
      <c r="J250" s="277">
        <v>200</v>
      </c>
      <c r="K250" s="279" t="s">
        <v>10</v>
      </c>
    </row>
    <row r="251" spans="1:14" x14ac:dyDescent="0.2">
      <c r="A251" s="276" t="s">
        <v>501</v>
      </c>
      <c r="B251" s="277" t="s">
        <v>1040</v>
      </c>
      <c r="C251" s="277" t="s">
        <v>1041</v>
      </c>
      <c r="D251" s="277">
        <v>180</v>
      </c>
      <c r="E251" s="278">
        <v>3.5000000000000002E-8</v>
      </c>
      <c r="F251" s="278"/>
      <c r="G251" s="278">
        <v>571000</v>
      </c>
      <c r="H251" s="277" t="s">
        <v>1032</v>
      </c>
      <c r="I251" s="278">
        <v>700</v>
      </c>
      <c r="J251" s="277">
        <v>200</v>
      </c>
      <c r="K251" s="279" t="s">
        <v>10</v>
      </c>
    </row>
    <row r="252" spans="1:14" s="275" customFormat="1" ht="25.5" x14ac:dyDescent="0.2">
      <c r="A252" s="282" t="s">
        <v>502</v>
      </c>
      <c r="B252" s="283" t="s">
        <v>1040</v>
      </c>
      <c r="C252" s="283" t="s">
        <v>1041</v>
      </c>
      <c r="D252" s="283">
        <v>180</v>
      </c>
      <c r="E252" s="284">
        <v>4.6999999999999999E-9</v>
      </c>
      <c r="F252" s="284">
        <v>7.7000000000000001E-8</v>
      </c>
      <c r="G252" s="284">
        <v>3900000</v>
      </c>
      <c r="H252" s="285" t="s">
        <v>1079</v>
      </c>
      <c r="I252" s="278">
        <v>5100</v>
      </c>
      <c r="J252" s="277">
        <v>500</v>
      </c>
      <c r="K252" s="279" t="s">
        <v>10</v>
      </c>
      <c r="L252" s="274"/>
      <c r="M252" s="274"/>
    </row>
    <row r="253" spans="1:14" x14ac:dyDescent="0.2">
      <c r="A253" s="276" t="s">
        <v>561</v>
      </c>
      <c r="B253" s="277" t="s">
        <v>1040</v>
      </c>
      <c r="C253" s="277" t="s">
        <v>1041</v>
      </c>
      <c r="D253" s="277">
        <v>60</v>
      </c>
      <c r="E253" s="278">
        <v>2.1000000000000002E-9</v>
      </c>
      <c r="F253" s="278"/>
      <c r="G253" s="278">
        <v>9520000</v>
      </c>
      <c r="H253" s="277" t="s">
        <v>1032</v>
      </c>
      <c r="I253" s="278">
        <v>1100</v>
      </c>
      <c r="J253" s="277">
        <v>200</v>
      </c>
      <c r="K253" s="279" t="s">
        <v>10</v>
      </c>
    </row>
    <row r="254" spans="1:14" x14ac:dyDescent="0.2">
      <c r="A254" s="276" t="s">
        <v>561</v>
      </c>
      <c r="B254" s="277" t="s">
        <v>1042</v>
      </c>
      <c r="C254" s="277" t="s">
        <v>1041</v>
      </c>
      <c r="D254" s="277">
        <v>60</v>
      </c>
      <c r="E254" s="278">
        <v>2.4E-9</v>
      </c>
      <c r="F254" s="278"/>
      <c r="G254" s="278">
        <v>8330000</v>
      </c>
      <c r="H254" s="277" t="s">
        <v>1032</v>
      </c>
      <c r="I254" s="278">
        <v>820</v>
      </c>
      <c r="J254" s="277">
        <v>200</v>
      </c>
      <c r="K254" s="279" t="s">
        <v>10</v>
      </c>
    </row>
    <row r="255" spans="1:14" x14ac:dyDescent="0.2">
      <c r="A255" s="276" t="s">
        <v>575</v>
      </c>
      <c r="B255" s="277" t="s">
        <v>1040</v>
      </c>
      <c r="C255" s="277" t="s">
        <v>1041</v>
      </c>
      <c r="D255" s="277">
        <v>14</v>
      </c>
      <c r="E255" s="278">
        <v>1.0000000000000001E-9</v>
      </c>
      <c r="F255" s="278"/>
      <c r="G255" s="278">
        <v>20000000</v>
      </c>
      <c r="H255" s="277" t="s">
        <v>1032</v>
      </c>
      <c r="I255" s="278">
        <v>610</v>
      </c>
      <c r="J255" s="277">
        <v>500</v>
      </c>
      <c r="K255" s="279" t="s">
        <v>10</v>
      </c>
    </row>
    <row r="256" spans="1:14" s="281" customFormat="1" ht="14.25" x14ac:dyDescent="0.2">
      <c r="A256" s="276" t="s">
        <v>575</v>
      </c>
      <c r="B256" s="277" t="s">
        <v>1040</v>
      </c>
      <c r="C256" s="277" t="s">
        <v>1159</v>
      </c>
      <c r="D256" s="277" t="s">
        <v>927</v>
      </c>
      <c r="E256" s="277"/>
      <c r="F256" s="278">
        <v>1.0000000000000001E-9</v>
      </c>
      <c r="G256" s="278">
        <v>20000000</v>
      </c>
      <c r="H256" s="277" t="s">
        <v>1032</v>
      </c>
      <c r="I256" s="277"/>
      <c r="J256" s="277">
        <v>5</v>
      </c>
      <c r="K256" s="279" t="s">
        <v>1037</v>
      </c>
      <c r="L256" s="280"/>
      <c r="M256" s="280"/>
      <c r="N256" s="280"/>
    </row>
    <row r="257" spans="1:15" s="281" customFormat="1" ht="14.25" x14ac:dyDescent="0.2">
      <c r="A257" s="276" t="s">
        <v>575</v>
      </c>
      <c r="B257" s="277" t="s">
        <v>1042</v>
      </c>
      <c r="C257" s="277" t="s">
        <v>1158</v>
      </c>
      <c r="D257" s="277">
        <v>14</v>
      </c>
      <c r="E257" s="277"/>
      <c r="F257" s="278">
        <v>1.0999999999999999E-9</v>
      </c>
      <c r="G257" s="278">
        <v>18200000</v>
      </c>
      <c r="H257" s="277" t="s">
        <v>1032</v>
      </c>
      <c r="I257" s="278">
        <v>490</v>
      </c>
      <c r="J257" s="277">
        <v>500</v>
      </c>
      <c r="K257" s="279" t="s">
        <v>10</v>
      </c>
      <c r="L257" s="280"/>
      <c r="M257" s="280"/>
    </row>
    <row r="258" spans="1:15" s="281" customFormat="1" ht="14.25" x14ac:dyDescent="0.2">
      <c r="A258" s="276" t="s">
        <v>575</v>
      </c>
      <c r="B258" s="277" t="s">
        <v>1042</v>
      </c>
      <c r="C258" s="277" t="s">
        <v>1159</v>
      </c>
      <c r="D258" s="277" t="s">
        <v>927</v>
      </c>
      <c r="E258" s="277"/>
      <c r="F258" s="278">
        <v>1.0999999999999999E-9</v>
      </c>
      <c r="G258" s="278">
        <v>18200000</v>
      </c>
      <c r="H258" s="277" t="s">
        <v>1032</v>
      </c>
      <c r="I258" s="277"/>
      <c r="J258" s="277">
        <v>5</v>
      </c>
      <c r="K258" s="279" t="s">
        <v>1037</v>
      </c>
      <c r="L258" s="280"/>
      <c r="M258" s="280"/>
      <c r="N258" s="280"/>
    </row>
    <row r="259" spans="1:15" s="275" customFormat="1" ht="25.5" x14ac:dyDescent="0.2">
      <c r="A259" s="282" t="s">
        <v>588</v>
      </c>
      <c r="B259" s="283" t="s">
        <v>1049</v>
      </c>
      <c r="C259" s="283" t="s">
        <v>1041</v>
      </c>
      <c r="D259" s="283">
        <v>90</v>
      </c>
      <c r="E259" s="284">
        <v>1.8E-9</v>
      </c>
      <c r="F259" s="284">
        <v>4.8E-8</v>
      </c>
      <c r="G259" s="284">
        <v>6250000</v>
      </c>
      <c r="H259" s="285" t="s">
        <v>1064</v>
      </c>
      <c r="I259" s="284">
        <v>5200</v>
      </c>
      <c r="J259" s="283">
        <v>100</v>
      </c>
      <c r="K259" s="286" t="s">
        <v>10</v>
      </c>
      <c r="L259" s="274"/>
      <c r="M259" s="274"/>
    </row>
    <row r="260" spans="1:15" x14ac:dyDescent="0.2">
      <c r="A260" s="276" t="s">
        <v>588</v>
      </c>
      <c r="B260" s="277" t="s">
        <v>1040</v>
      </c>
      <c r="C260" s="277" t="s">
        <v>1041</v>
      </c>
      <c r="D260" s="277">
        <v>90</v>
      </c>
      <c r="E260" s="278">
        <v>4.1000000000000003E-9</v>
      </c>
      <c r="F260" s="278"/>
      <c r="G260" s="278">
        <v>4880000</v>
      </c>
      <c r="H260" s="277" t="s">
        <v>1032</v>
      </c>
      <c r="I260" s="278">
        <v>600</v>
      </c>
      <c r="J260" s="277">
        <v>100</v>
      </c>
      <c r="K260" s="279" t="s">
        <v>10</v>
      </c>
    </row>
    <row r="261" spans="1:15" x14ac:dyDescent="0.2">
      <c r="A261" s="276" t="s">
        <v>604</v>
      </c>
      <c r="B261" s="277" t="s">
        <v>1040</v>
      </c>
      <c r="C261" s="277" t="s">
        <v>1041</v>
      </c>
      <c r="D261" s="277">
        <v>180</v>
      </c>
      <c r="E261" s="278">
        <v>5.7999999999999998E-9</v>
      </c>
      <c r="F261" s="278"/>
      <c r="G261" s="278">
        <v>3450000</v>
      </c>
      <c r="H261" s="277" t="s">
        <v>1032</v>
      </c>
      <c r="I261" s="278">
        <v>710</v>
      </c>
      <c r="J261" s="277">
        <v>200</v>
      </c>
      <c r="K261" s="279" t="s">
        <v>10</v>
      </c>
    </row>
    <row r="262" spans="1:15" x14ac:dyDescent="0.2">
      <c r="A262" s="276" t="s">
        <v>604</v>
      </c>
      <c r="B262" s="277" t="s">
        <v>1042</v>
      </c>
      <c r="C262" s="277" t="s">
        <v>1041</v>
      </c>
      <c r="D262" s="277">
        <v>180</v>
      </c>
      <c r="E262" s="278">
        <v>7.4000000000000001E-9</v>
      </c>
      <c r="F262" s="278"/>
      <c r="G262" s="278">
        <v>2700000</v>
      </c>
      <c r="H262" s="277" t="s">
        <v>1032</v>
      </c>
      <c r="I262" s="278">
        <v>730</v>
      </c>
      <c r="J262" s="277">
        <v>200</v>
      </c>
      <c r="K262" s="279" t="s">
        <v>10</v>
      </c>
    </row>
    <row r="263" spans="1:15" x14ac:dyDescent="0.2">
      <c r="A263" s="276" t="s">
        <v>70</v>
      </c>
      <c r="B263" s="277" t="s">
        <v>1049</v>
      </c>
      <c r="C263" s="277" t="s">
        <v>1043</v>
      </c>
      <c r="D263" s="277" t="s">
        <v>1044</v>
      </c>
      <c r="E263" s="278">
        <v>7.2999999999999996E-10</v>
      </c>
      <c r="F263" s="278"/>
      <c r="G263" s="278">
        <v>27400000</v>
      </c>
      <c r="H263" s="277" t="s">
        <v>1032</v>
      </c>
      <c r="I263" s="278">
        <v>570</v>
      </c>
      <c r="J263" s="278"/>
      <c r="K263" s="279" t="s">
        <v>1036</v>
      </c>
      <c r="O263" s="272"/>
    </row>
    <row r="264" spans="1:15" ht="14.25" x14ac:dyDescent="0.2">
      <c r="A264" s="276" t="s">
        <v>70</v>
      </c>
      <c r="B264" s="277" t="s">
        <v>1049</v>
      </c>
      <c r="C264" s="277" t="s">
        <v>1146</v>
      </c>
      <c r="D264" s="277" t="s">
        <v>1068</v>
      </c>
      <c r="E264" s="278">
        <v>7.2999999999999996E-10</v>
      </c>
      <c r="F264" s="278"/>
      <c r="G264" s="278">
        <v>27400000</v>
      </c>
      <c r="H264" s="277" t="s">
        <v>1032</v>
      </c>
      <c r="I264" s="278">
        <v>1600</v>
      </c>
      <c r="J264" s="277">
        <v>1000</v>
      </c>
      <c r="K264" s="279" t="s">
        <v>10</v>
      </c>
      <c r="M264" s="273"/>
      <c r="N264" s="273"/>
    </row>
    <row r="265" spans="1:15" ht="14.25" x14ac:dyDescent="0.2">
      <c r="A265" s="276" t="s">
        <v>70</v>
      </c>
      <c r="B265" s="277" t="s">
        <v>1049</v>
      </c>
      <c r="C265" s="277" t="s">
        <v>1150</v>
      </c>
      <c r="D265" s="277" t="s">
        <v>1071</v>
      </c>
      <c r="E265" s="278">
        <v>7.2999999999999996E-10</v>
      </c>
      <c r="F265" s="278"/>
      <c r="G265" s="278">
        <v>27400000</v>
      </c>
      <c r="H265" s="277" t="s">
        <v>1032</v>
      </c>
      <c r="I265" s="278">
        <v>190</v>
      </c>
      <c r="J265" s="277">
        <v>1</v>
      </c>
      <c r="K265" s="279" t="s">
        <v>1037</v>
      </c>
      <c r="M265" s="273"/>
      <c r="N265" s="273"/>
    </row>
    <row r="266" spans="1:15" x14ac:dyDescent="0.2">
      <c r="A266" s="276" t="s">
        <v>70</v>
      </c>
      <c r="B266" s="277" t="s">
        <v>1040</v>
      </c>
      <c r="C266" s="277" t="s">
        <v>1043</v>
      </c>
      <c r="D266" s="277" t="s">
        <v>1044</v>
      </c>
      <c r="E266" s="278">
        <v>1.2E-9</v>
      </c>
      <c r="F266" s="278"/>
      <c r="G266" s="278">
        <v>16700000</v>
      </c>
      <c r="H266" s="277" t="s">
        <v>1032</v>
      </c>
      <c r="I266" s="278">
        <v>350</v>
      </c>
      <c r="J266" s="278"/>
      <c r="K266" s="279" t="s">
        <v>1036</v>
      </c>
      <c r="O266" s="272"/>
    </row>
    <row r="267" spans="1:15" ht="14.25" x14ac:dyDescent="0.2">
      <c r="A267" s="276" t="s">
        <v>70</v>
      </c>
      <c r="B267" s="277" t="s">
        <v>1040</v>
      </c>
      <c r="C267" s="277" t="s">
        <v>1146</v>
      </c>
      <c r="D267" s="277" t="s">
        <v>1071</v>
      </c>
      <c r="E267" s="278">
        <v>1.2E-9</v>
      </c>
      <c r="F267" s="278"/>
      <c r="G267" s="278">
        <v>16700000</v>
      </c>
      <c r="H267" s="277" t="s">
        <v>1032</v>
      </c>
      <c r="I267" s="278">
        <v>1000</v>
      </c>
      <c r="J267" s="277">
        <v>1000</v>
      </c>
      <c r="K267" s="279" t="s">
        <v>10</v>
      </c>
      <c r="M267" s="273"/>
      <c r="N267" s="273"/>
    </row>
    <row r="268" spans="1:15" ht="14.25" x14ac:dyDescent="0.2">
      <c r="A268" s="276" t="s">
        <v>70</v>
      </c>
      <c r="B268" s="277" t="s">
        <v>1040</v>
      </c>
      <c r="C268" s="277" t="s">
        <v>1150</v>
      </c>
      <c r="D268" s="277" t="s">
        <v>1053</v>
      </c>
      <c r="E268" s="278">
        <v>1.2E-9</v>
      </c>
      <c r="F268" s="278"/>
      <c r="G268" s="278">
        <v>16700000</v>
      </c>
      <c r="H268" s="277" t="s">
        <v>1032</v>
      </c>
      <c r="I268" s="278">
        <v>87</v>
      </c>
      <c r="J268" s="277">
        <v>1</v>
      </c>
      <c r="K268" s="279" t="s">
        <v>1037</v>
      </c>
      <c r="M268" s="273"/>
      <c r="N268" s="273"/>
    </row>
    <row r="269" spans="1:15" x14ac:dyDescent="0.2">
      <c r="A269" s="276" t="s">
        <v>890</v>
      </c>
      <c r="B269" s="277" t="s">
        <v>1049</v>
      </c>
      <c r="C269" s="277" t="s">
        <v>1041</v>
      </c>
      <c r="D269" s="277">
        <v>120</v>
      </c>
      <c r="E269" s="278">
        <v>2.1999999999999998E-9</v>
      </c>
      <c r="F269" s="278"/>
      <c r="G269" s="278">
        <v>9090000</v>
      </c>
      <c r="H269" s="277" t="s">
        <v>1032</v>
      </c>
      <c r="I269" s="278">
        <v>5800</v>
      </c>
      <c r="J269" s="277">
        <v>100</v>
      </c>
      <c r="K269" s="279" t="s">
        <v>10</v>
      </c>
    </row>
    <row r="270" spans="1:15" x14ac:dyDescent="0.2">
      <c r="A270" s="276" t="s">
        <v>890</v>
      </c>
      <c r="B270" s="277" t="s">
        <v>1040</v>
      </c>
      <c r="C270" s="277" t="s">
        <v>1041</v>
      </c>
      <c r="D270" s="277">
        <v>120</v>
      </c>
      <c r="E270" s="278">
        <v>4.1000000000000003E-9</v>
      </c>
      <c r="F270" s="278"/>
      <c r="G270" s="278">
        <v>4880000</v>
      </c>
      <c r="H270" s="277" t="s">
        <v>1032</v>
      </c>
      <c r="I270" s="278">
        <v>1000</v>
      </c>
      <c r="J270" s="277">
        <v>100</v>
      </c>
      <c r="K270" s="279" t="s">
        <v>10</v>
      </c>
    </row>
    <row r="271" spans="1:15" x14ac:dyDescent="0.2">
      <c r="A271" s="276" t="s">
        <v>890</v>
      </c>
      <c r="B271" s="277" t="s">
        <v>1042</v>
      </c>
      <c r="C271" s="277" t="s">
        <v>1041</v>
      </c>
      <c r="D271" s="277">
        <v>180</v>
      </c>
      <c r="E271" s="278">
        <v>4.9E-9</v>
      </c>
      <c r="F271" s="278"/>
      <c r="G271" s="278">
        <v>4080000</v>
      </c>
      <c r="H271" s="277" t="s">
        <v>1032</v>
      </c>
      <c r="I271" s="278">
        <v>630</v>
      </c>
      <c r="J271" s="277">
        <v>100</v>
      </c>
      <c r="K271" s="279" t="s">
        <v>10</v>
      </c>
    </row>
    <row r="272" spans="1:15" x14ac:dyDescent="0.2">
      <c r="A272" s="276" t="s">
        <v>678</v>
      </c>
      <c r="B272" s="277" t="s">
        <v>1080</v>
      </c>
      <c r="C272" s="277" t="s">
        <v>1041</v>
      </c>
      <c r="D272" s="277">
        <v>7</v>
      </c>
      <c r="E272" s="278">
        <v>8.5000000000000004E-11</v>
      </c>
      <c r="F272" s="278"/>
      <c r="G272" s="278">
        <v>235000000</v>
      </c>
      <c r="H272" s="277" t="s">
        <v>1032</v>
      </c>
      <c r="I272" s="278">
        <v>17000</v>
      </c>
      <c r="J272" s="277">
        <v>300</v>
      </c>
      <c r="K272" s="279" t="s">
        <v>10</v>
      </c>
      <c r="N272" s="273"/>
    </row>
    <row r="273" spans="1:14" x14ac:dyDescent="0.2">
      <c r="A273" s="276" t="s">
        <v>678</v>
      </c>
      <c r="B273" s="277" t="s">
        <v>1080</v>
      </c>
      <c r="C273" s="277" t="s">
        <v>1031</v>
      </c>
      <c r="D273" s="277">
        <v>7</v>
      </c>
      <c r="E273" s="278">
        <v>8.5000000000000004E-11</v>
      </c>
      <c r="F273" s="278"/>
      <c r="G273" s="278">
        <v>235000000</v>
      </c>
      <c r="H273" s="277" t="s">
        <v>1032</v>
      </c>
      <c r="I273" s="278">
        <v>70</v>
      </c>
      <c r="J273" s="277">
        <v>3</v>
      </c>
      <c r="K273" s="279" t="s">
        <v>1037</v>
      </c>
      <c r="N273" s="273"/>
    </row>
    <row r="274" spans="1:14" x14ac:dyDescent="0.2">
      <c r="A274" s="276" t="s">
        <v>678</v>
      </c>
      <c r="B274" s="277" t="s">
        <v>1081</v>
      </c>
      <c r="C274" s="277" t="s">
        <v>1041</v>
      </c>
      <c r="D274" s="277">
        <v>7</v>
      </c>
      <c r="E274" s="278">
        <v>1E-10</v>
      </c>
      <c r="F274" s="278"/>
      <c r="G274" s="278">
        <v>200000000</v>
      </c>
      <c r="H274" s="277" t="s">
        <v>1032</v>
      </c>
      <c r="I274" s="278">
        <v>8100</v>
      </c>
      <c r="J274" s="277">
        <v>300</v>
      </c>
      <c r="K274" s="279" t="s">
        <v>10</v>
      </c>
      <c r="N274" s="273"/>
    </row>
    <row r="275" spans="1:14" x14ac:dyDescent="0.2">
      <c r="A275" s="276" t="s">
        <v>678</v>
      </c>
      <c r="B275" s="277" t="s">
        <v>1081</v>
      </c>
      <c r="C275" s="277" t="s">
        <v>1031</v>
      </c>
      <c r="D275" s="277">
        <v>7</v>
      </c>
      <c r="E275" s="278">
        <v>1E-10</v>
      </c>
      <c r="F275" s="278"/>
      <c r="G275" s="278">
        <v>200000000</v>
      </c>
      <c r="H275" s="277" t="s">
        <v>1032</v>
      </c>
      <c r="I275" s="278">
        <v>65</v>
      </c>
      <c r="J275" s="277">
        <v>3</v>
      </c>
      <c r="K275" s="279" t="s">
        <v>1037</v>
      </c>
      <c r="N275" s="273"/>
    </row>
    <row r="276" spans="1:14" x14ac:dyDescent="0.2">
      <c r="A276" s="276" t="s">
        <v>678</v>
      </c>
      <c r="B276" s="277" t="s">
        <v>1082</v>
      </c>
      <c r="C276" s="277" t="s">
        <v>1041</v>
      </c>
      <c r="D276" s="277">
        <v>7</v>
      </c>
      <c r="E276" s="278">
        <v>2.8000000000000002E-10</v>
      </c>
      <c r="F276" s="278"/>
      <c r="G276" s="278">
        <v>71400000</v>
      </c>
      <c r="H276" s="277" t="s">
        <v>1032</v>
      </c>
      <c r="I276" s="278">
        <v>960</v>
      </c>
      <c r="J276" s="277">
        <v>300</v>
      </c>
      <c r="K276" s="279" t="s">
        <v>10</v>
      </c>
      <c r="N276" s="273"/>
    </row>
    <row r="277" spans="1:14" x14ac:dyDescent="0.2">
      <c r="A277" s="276" t="s">
        <v>678</v>
      </c>
      <c r="B277" s="277" t="s">
        <v>1082</v>
      </c>
      <c r="C277" s="277" t="s">
        <v>1031</v>
      </c>
      <c r="D277" s="277">
        <v>7</v>
      </c>
      <c r="E277" s="278">
        <v>2.8000000000000002E-10</v>
      </c>
      <c r="F277" s="278"/>
      <c r="G277" s="278">
        <v>71400000</v>
      </c>
      <c r="H277" s="277" t="s">
        <v>1032</v>
      </c>
      <c r="I277" s="278">
        <v>3.2</v>
      </c>
      <c r="J277" s="277">
        <v>3</v>
      </c>
      <c r="K277" s="279" t="s">
        <v>1037</v>
      </c>
      <c r="N277" s="273"/>
    </row>
    <row r="278" spans="1:14" x14ac:dyDescent="0.2">
      <c r="A278" s="276" t="s">
        <v>678</v>
      </c>
      <c r="B278" s="277" t="s">
        <v>1056</v>
      </c>
      <c r="C278" s="277" t="s">
        <v>1041</v>
      </c>
      <c r="D278" s="277">
        <v>7</v>
      </c>
      <c r="E278" s="278">
        <v>4.3999999999999997E-9</v>
      </c>
      <c r="F278" s="278">
        <v>3.5999999999999998E-8</v>
      </c>
      <c r="G278" s="278">
        <v>4170000</v>
      </c>
      <c r="H278" s="277" t="s">
        <v>1055</v>
      </c>
      <c r="I278" s="278">
        <v>480</v>
      </c>
      <c r="J278" s="277">
        <v>300</v>
      </c>
      <c r="K278" s="279" t="s">
        <v>10</v>
      </c>
      <c r="N278" s="273"/>
    </row>
    <row r="279" spans="1:14" x14ac:dyDescent="0.2">
      <c r="A279" s="276" t="s">
        <v>678</v>
      </c>
      <c r="B279" s="277" t="s">
        <v>1056</v>
      </c>
      <c r="C279" s="277" t="s">
        <v>1031</v>
      </c>
      <c r="D279" s="277">
        <v>7</v>
      </c>
      <c r="E279" s="278">
        <v>4.3999999999999997E-9</v>
      </c>
      <c r="F279" s="278">
        <v>3.5999999999999998E-8</v>
      </c>
      <c r="G279" s="278">
        <v>4170000</v>
      </c>
      <c r="H279" s="277" t="s">
        <v>1055</v>
      </c>
      <c r="I279" s="278">
        <v>3.5</v>
      </c>
      <c r="J279" s="277">
        <v>3</v>
      </c>
      <c r="K279" s="279" t="s">
        <v>1037</v>
      </c>
      <c r="N279" s="273"/>
    </row>
    <row r="280" spans="1:14" s="281" customFormat="1" x14ac:dyDescent="0.2">
      <c r="A280" s="276" t="s">
        <v>679</v>
      </c>
      <c r="B280" s="277" t="s">
        <v>1080</v>
      </c>
      <c r="C280" s="277" t="s">
        <v>1041</v>
      </c>
      <c r="D280" s="277">
        <v>60</v>
      </c>
      <c r="E280" s="278">
        <v>7.5E-10</v>
      </c>
      <c r="F280" s="278">
        <v>6.6999999999999996E-9</v>
      </c>
      <c r="G280" s="278">
        <v>22400000</v>
      </c>
      <c r="H280" s="277" t="s">
        <v>1069</v>
      </c>
      <c r="I280" s="278">
        <v>26000</v>
      </c>
      <c r="J280" s="277">
        <v>100</v>
      </c>
      <c r="K280" s="279" t="s">
        <v>10</v>
      </c>
      <c r="L280" s="280"/>
    </row>
    <row r="281" spans="1:14" x14ac:dyDescent="0.2">
      <c r="A281" s="276" t="s">
        <v>679</v>
      </c>
      <c r="B281" s="277" t="s">
        <v>1081</v>
      </c>
      <c r="C281" s="277" t="s">
        <v>1041</v>
      </c>
      <c r="D281" s="277">
        <v>60</v>
      </c>
      <c r="E281" s="278">
        <v>5.9000000000000003E-10</v>
      </c>
      <c r="F281" s="278"/>
      <c r="G281" s="278">
        <v>33900000</v>
      </c>
      <c r="H281" s="277" t="s">
        <v>1032</v>
      </c>
      <c r="I281" s="278">
        <v>13000</v>
      </c>
      <c r="J281" s="277">
        <v>100</v>
      </c>
      <c r="K281" s="279" t="s">
        <v>10</v>
      </c>
      <c r="N281" s="273"/>
    </row>
    <row r="282" spans="1:14" x14ac:dyDescent="0.2">
      <c r="A282" s="276" t="s">
        <v>679</v>
      </c>
      <c r="B282" s="277" t="s">
        <v>1082</v>
      </c>
      <c r="C282" s="277" t="s">
        <v>1041</v>
      </c>
      <c r="D282" s="277">
        <v>60</v>
      </c>
      <c r="E282" s="278">
        <v>1.9000000000000001E-9</v>
      </c>
      <c r="F282" s="278"/>
      <c r="G282" s="278">
        <v>10500000</v>
      </c>
      <c r="H282" s="277" t="s">
        <v>1032</v>
      </c>
      <c r="I282" s="278">
        <v>1800</v>
      </c>
      <c r="J282" s="277">
        <v>100</v>
      </c>
      <c r="K282" s="279" t="s">
        <v>10</v>
      </c>
      <c r="N282" s="273"/>
    </row>
    <row r="283" spans="1:14" x14ac:dyDescent="0.2">
      <c r="A283" s="276" t="s">
        <v>679</v>
      </c>
      <c r="B283" s="277" t="s">
        <v>1056</v>
      </c>
      <c r="C283" s="277" t="s">
        <v>1041</v>
      </c>
      <c r="D283" s="277">
        <v>60</v>
      </c>
      <c r="E283" s="278">
        <v>6.9999999999999998E-9</v>
      </c>
      <c r="F283" s="278"/>
      <c r="G283" s="278">
        <v>2860000</v>
      </c>
      <c r="H283" s="277" t="s">
        <v>1032</v>
      </c>
      <c r="I283" s="278">
        <v>2800</v>
      </c>
      <c r="J283" s="277">
        <v>100</v>
      </c>
      <c r="K283" s="279" t="s">
        <v>10</v>
      </c>
    </row>
    <row r="284" spans="1:14" x14ac:dyDescent="0.2">
      <c r="A284" s="276" t="s">
        <v>71</v>
      </c>
      <c r="B284" s="277" t="s">
        <v>1049</v>
      </c>
      <c r="C284" s="277" t="s">
        <v>1041</v>
      </c>
      <c r="D284" s="277">
        <v>7</v>
      </c>
      <c r="E284" s="278">
        <v>7.5999999999999996E-11</v>
      </c>
      <c r="F284" s="278"/>
      <c r="G284" s="278">
        <v>263000000</v>
      </c>
      <c r="H284" s="277" t="s">
        <v>1032</v>
      </c>
      <c r="I284" s="278">
        <v>16000</v>
      </c>
      <c r="J284" s="277">
        <v>1000</v>
      </c>
      <c r="K284" s="279" t="s">
        <v>10</v>
      </c>
    </row>
    <row r="285" spans="1:14" x14ac:dyDescent="0.2">
      <c r="A285" s="276" t="s">
        <v>689</v>
      </c>
      <c r="B285" s="277" t="s">
        <v>1049</v>
      </c>
      <c r="C285" s="277" t="s">
        <v>1041</v>
      </c>
      <c r="D285" s="277">
        <v>30</v>
      </c>
      <c r="E285" s="278">
        <v>6.2000000000000003E-10</v>
      </c>
      <c r="F285" s="278"/>
      <c r="G285" s="278">
        <v>32300000</v>
      </c>
      <c r="H285" s="277" t="s">
        <v>1032</v>
      </c>
      <c r="I285" s="278">
        <v>8400</v>
      </c>
      <c r="J285" s="277">
        <v>8000</v>
      </c>
      <c r="K285" s="279" t="s">
        <v>10</v>
      </c>
    </row>
    <row r="286" spans="1:14" x14ac:dyDescent="0.2">
      <c r="A286" s="276" t="s">
        <v>689</v>
      </c>
      <c r="B286" s="277" t="s">
        <v>1049</v>
      </c>
      <c r="C286" s="277" t="s">
        <v>1031</v>
      </c>
      <c r="D286" s="277">
        <v>30</v>
      </c>
      <c r="E286" s="278">
        <v>6.2000000000000003E-10</v>
      </c>
      <c r="F286" s="278"/>
      <c r="G286" s="278">
        <v>32300000</v>
      </c>
      <c r="H286" s="277" t="s">
        <v>1032</v>
      </c>
      <c r="I286" s="278">
        <v>280</v>
      </c>
      <c r="J286" s="277">
        <v>100</v>
      </c>
      <c r="K286" s="279" t="s">
        <v>1037</v>
      </c>
    </row>
    <row r="287" spans="1:14" s="275" customFormat="1" ht="25.5" x14ac:dyDescent="0.2">
      <c r="A287" s="282" t="s">
        <v>995</v>
      </c>
      <c r="B287" s="283" t="s">
        <v>1049</v>
      </c>
      <c r="C287" s="283" t="s">
        <v>1031</v>
      </c>
      <c r="D287" s="283">
        <v>30</v>
      </c>
      <c r="E287" s="284">
        <v>1.1000000000000001E-6</v>
      </c>
      <c r="F287" s="284">
        <v>3.6000000000000001E-5</v>
      </c>
      <c r="G287" s="284">
        <v>8330</v>
      </c>
      <c r="H287" s="285" t="s">
        <v>1064</v>
      </c>
      <c r="I287" s="284">
        <v>8.8999999999999996E-2</v>
      </c>
      <c r="J287" s="283">
        <v>0.05</v>
      </c>
      <c r="K287" s="286" t="s">
        <v>1037</v>
      </c>
      <c r="L287" s="274"/>
      <c r="M287" s="274"/>
    </row>
    <row r="288" spans="1:14" s="275" customFormat="1" ht="25.5" x14ac:dyDescent="0.2">
      <c r="A288" s="282" t="s">
        <v>995</v>
      </c>
      <c r="B288" s="283" t="s">
        <v>1049</v>
      </c>
      <c r="C288" s="283" t="s">
        <v>1042</v>
      </c>
      <c r="D288" s="283">
        <v>180</v>
      </c>
      <c r="E288" s="284">
        <v>1.1000000000000001E-6</v>
      </c>
      <c r="F288" s="284">
        <v>3.6000000000000001E-5</v>
      </c>
      <c r="G288" s="284">
        <v>8330</v>
      </c>
      <c r="H288" s="285" t="s">
        <v>1064</v>
      </c>
      <c r="I288" s="284">
        <v>0.04</v>
      </c>
      <c r="J288" s="283">
        <v>1E-3</v>
      </c>
      <c r="K288" s="286" t="s">
        <v>1037</v>
      </c>
      <c r="L288" s="274"/>
      <c r="M288" s="274"/>
    </row>
    <row r="289" spans="1:16" x14ac:dyDescent="0.2">
      <c r="A289" s="276" t="s">
        <v>725</v>
      </c>
      <c r="B289" s="277" t="s">
        <v>1049</v>
      </c>
      <c r="C289" s="277" t="s">
        <v>1031</v>
      </c>
      <c r="D289" s="277">
        <v>90</v>
      </c>
      <c r="E289" s="278">
        <v>7.0999999999999998E-7</v>
      </c>
      <c r="F289" s="278">
        <v>7.5000000000000002E-6</v>
      </c>
      <c r="G289" s="278">
        <v>20000</v>
      </c>
      <c r="H289" s="277" t="s">
        <v>1069</v>
      </c>
      <c r="I289" s="278">
        <v>0.09</v>
      </c>
      <c r="J289" s="277">
        <v>1E-3</v>
      </c>
      <c r="K289" s="279" t="s">
        <v>1037</v>
      </c>
      <c r="N289" s="273"/>
    </row>
    <row r="290" spans="1:16" x14ac:dyDescent="0.2">
      <c r="A290" s="276" t="s">
        <v>725</v>
      </c>
      <c r="B290" s="277" t="s">
        <v>1040</v>
      </c>
      <c r="C290" s="277" t="s">
        <v>1031</v>
      </c>
      <c r="D290" s="277">
        <v>90</v>
      </c>
      <c r="E290" s="278">
        <v>2.2000000000000001E-6</v>
      </c>
      <c r="F290" s="278">
        <v>1.7E-5</v>
      </c>
      <c r="G290" s="278">
        <v>8820</v>
      </c>
      <c r="H290" s="277" t="s">
        <v>1055</v>
      </c>
      <c r="I290" s="278">
        <v>9.4000000000000004E-3</v>
      </c>
      <c r="J290" s="277">
        <v>1E-3</v>
      </c>
      <c r="K290" s="279" t="s">
        <v>1037</v>
      </c>
      <c r="N290" s="273"/>
    </row>
    <row r="291" spans="1:16" x14ac:dyDescent="0.2">
      <c r="A291" s="276" t="s">
        <v>733</v>
      </c>
      <c r="B291" s="277" t="s">
        <v>1040</v>
      </c>
      <c r="C291" s="277" t="s">
        <v>1043</v>
      </c>
      <c r="D291" s="277" t="s">
        <v>1044</v>
      </c>
      <c r="E291" s="278">
        <v>2.3999999999999999E-6</v>
      </c>
      <c r="F291" s="278">
        <v>2.0000000000000002E-5</v>
      </c>
      <c r="G291" s="278">
        <v>7500</v>
      </c>
      <c r="H291" s="277" t="s">
        <v>1055</v>
      </c>
      <c r="I291" s="278">
        <v>0.17</v>
      </c>
      <c r="J291" s="278"/>
      <c r="K291" s="279" t="s">
        <v>1036</v>
      </c>
    </row>
    <row r="292" spans="1:16" ht="14.25" x14ac:dyDescent="0.2">
      <c r="A292" s="276" t="s">
        <v>733</v>
      </c>
      <c r="B292" s="277" t="s">
        <v>1040</v>
      </c>
      <c r="C292" s="277" t="s">
        <v>1150</v>
      </c>
      <c r="D292" s="277" t="s">
        <v>1053</v>
      </c>
      <c r="E292" s="278">
        <v>2.3999999999999999E-6</v>
      </c>
      <c r="F292" s="278">
        <v>2.0000000000000002E-5</v>
      </c>
      <c r="G292" s="278">
        <v>7500</v>
      </c>
      <c r="H292" s="277" t="s">
        <v>1055</v>
      </c>
      <c r="I292" s="278">
        <v>1.5E-3</v>
      </c>
      <c r="J292" s="277">
        <v>1E-3</v>
      </c>
      <c r="K292" s="279" t="s">
        <v>1037</v>
      </c>
      <c r="L292" s="273"/>
      <c r="M292" s="273"/>
      <c r="N292" s="273"/>
    </row>
    <row r="293" spans="1:16" x14ac:dyDescent="0.2">
      <c r="A293" s="276" t="s">
        <v>996</v>
      </c>
      <c r="B293" s="277" t="s">
        <v>1040</v>
      </c>
      <c r="C293" s="277" t="s">
        <v>1035</v>
      </c>
      <c r="D293" s="277"/>
      <c r="E293" s="278">
        <v>2.2000000000000001E-6</v>
      </c>
      <c r="F293" s="278">
        <v>1.7E-5</v>
      </c>
      <c r="G293" s="278">
        <v>8820</v>
      </c>
      <c r="H293" s="277" t="s">
        <v>1055</v>
      </c>
      <c r="I293" s="278">
        <v>0.19</v>
      </c>
      <c r="J293" s="278"/>
      <c r="K293" s="279" t="s">
        <v>1036</v>
      </c>
      <c r="O293" s="272"/>
    </row>
    <row r="294" spans="1:16" x14ac:dyDescent="0.2">
      <c r="A294" s="276" t="s">
        <v>996</v>
      </c>
      <c r="B294" s="277" t="s">
        <v>1040</v>
      </c>
      <c r="C294" s="277" t="s">
        <v>1060</v>
      </c>
      <c r="D294" s="277">
        <v>90</v>
      </c>
      <c r="E294" s="278">
        <v>2.2000000000000001E-6</v>
      </c>
      <c r="F294" s="278">
        <v>1.7E-5</v>
      </c>
      <c r="G294" s="278">
        <v>8820</v>
      </c>
      <c r="H294" s="277" t="s">
        <v>1055</v>
      </c>
      <c r="I294" s="278">
        <v>5.0000000000000001E-4</v>
      </c>
      <c r="J294" s="277">
        <v>2E-3</v>
      </c>
      <c r="K294" s="279" t="s">
        <v>1037</v>
      </c>
      <c r="M294" s="273"/>
      <c r="N294" s="273"/>
    </row>
    <row r="295" spans="1:16" s="275" customFormat="1" ht="25.5" x14ac:dyDescent="0.2">
      <c r="A295" s="282" t="s">
        <v>997</v>
      </c>
      <c r="B295" s="283" t="s">
        <v>1040</v>
      </c>
      <c r="C295" s="283" t="s">
        <v>1035</v>
      </c>
      <c r="D295" s="283"/>
      <c r="E295" s="284">
        <v>1.7E-6</v>
      </c>
      <c r="F295" s="284">
        <v>3.6000000000000001E-5</v>
      </c>
      <c r="G295" s="284">
        <v>8330</v>
      </c>
      <c r="H295" s="285" t="s">
        <v>1064</v>
      </c>
      <c r="I295" s="284">
        <v>0.25</v>
      </c>
      <c r="J295" s="284"/>
      <c r="K295" s="286" t="s">
        <v>1036</v>
      </c>
      <c r="L295" s="274"/>
      <c r="M295" s="274"/>
      <c r="N295" s="274"/>
      <c r="O295" s="274"/>
    </row>
    <row r="296" spans="1:16" s="275" customFormat="1" ht="25.5" x14ac:dyDescent="0.2">
      <c r="A296" s="282" t="s">
        <v>997</v>
      </c>
      <c r="B296" s="283" t="s">
        <v>1040</v>
      </c>
      <c r="C296" s="283" t="s">
        <v>1148</v>
      </c>
      <c r="D296" s="283">
        <v>90</v>
      </c>
      <c r="E296" s="284">
        <v>1.7E-6</v>
      </c>
      <c r="F296" s="284">
        <v>3.6000000000000001E-5</v>
      </c>
      <c r="G296" s="284">
        <v>8330</v>
      </c>
      <c r="H296" s="285" t="s">
        <v>1064</v>
      </c>
      <c r="I296" s="284">
        <v>6.2E-4</v>
      </c>
      <c r="J296" s="283">
        <v>1E-3</v>
      </c>
      <c r="K296" s="286" t="s">
        <v>1037</v>
      </c>
      <c r="L296" s="274"/>
    </row>
    <row r="297" spans="1:16" x14ac:dyDescent="0.2">
      <c r="A297" s="276" t="s">
        <v>998</v>
      </c>
      <c r="B297" s="277" t="s">
        <v>1040</v>
      </c>
      <c r="C297" s="277" t="s">
        <v>1035</v>
      </c>
      <c r="D297" s="277"/>
      <c r="E297" s="278">
        <v>2.1999999999999999E-5</v>
      </c>
      <c r="F297" s="278"/>
      <c r="G297" s="278">
        <v>909</v>
      </c>
      <c r="H297" s="277" t="s">
        <v>1032</v>
      </c>
      <c r="I297" s="278">
        <v>1.9E-2</v>
      </c>
      <c r="J297" s="278"/>
      <c r="K297" s="279" t="s">
        <v>1036</v>
      </c>
      <c r="O297" s="272"/>
      <c r="P297" s="272"/>
    </row>
    <row r="298" spans="1:16" ht="14.25" x14ac:dyDescent="0.2">
      <c r="A298" s="276" t="s">
        <v>998</v>
      </c>
      <c r="B298" s="277" t="s">
        <v>1040</v>
      </c>
      <c r="C298" s="277" t="s">
        <v>1154</v>
      </c>
      <c r="D298" s="277">
        <v>180</v>
      </c>
      <c r="E298" s="278">
        <v>2.1999999999999999E-5</v>
      </c>
      <c r="F298" s="278"/>
      <c r="G298" s="278">
        <v>909</v>
      </c>
      <c r="H298" s="277" t="s">
        <v>1032</v>
      </c>
      <c r="I298" s="278">
        <v>1.2999999999999999E-4</v>
      </c>
      <c r="J298" s="277">
        <v>1E-3</v>
      </c>
      <c r="K298" s="279" t="s">
        <v>1037</v>
      </c>
      <c r="N298" s="273"/>
    </row>
    <row r="299" spans="1:16" ht="14.25" x14ac:dyDescent="0.2">
      <c r="A299" s="276" t="s">
        <v>998</v>
      </c>
      <c r="B299" s="277" t="s">
        <v>1040</v>
      </c>
      <c r="C299" s="277" t="s">
        <v>1149</v>
      </c>
      <c r="D299" s="277">
        <v>60</v>
      </c>
      <c r="E299" s="278">
        <v>2.1999999999999999E-5</v>
      </c>
      <c r="F299" s="278"/>
      <c r="G299" s="278">
        <v>909</v>
      </c>
      <c r="H299" s="277" t="s">
        <v>1032</v>
      </c>
      <c r="I299" s="278">
        <v>8.9999999999999998E-4</v>
      </c>
      <c r="J299" s="277">
        <v>1E-3</v>
      </c>
      <c r="K299" s="279" t="s">
        <v>1037</v>
      </c>
      <c r="N299" s="273"/>
    </row>
    <row r="300" spans="1:16" x14ac:dyDescent="0.2">
      <c r="A300" s="276" t="s">
        <v>998</v>
      </c>
      <c r="B300" s="277" t="s">
        <v>1042</v>
      </c>
      <c r="C300" s="277" t="s">
        <v>1035</v>
      </c>
      <c r="D300" s="277"/>
      <c r="E300" s="278">
        <v>2.5000000000000001E-5</v>
      </c>
      <c r="F300" s="278">
        <v>2.1000000000000001E-4</v>
      </c>
      <c r="G300" s="278">
        <v>714</v>
      </c>
      <c r="H300" s="277" t="s">
        <v>1055</v>
      </c>
      <c r="I300" s="278">
        <v>1.7000000000000001E-2</v>
      </c>
      <c r="J300" s="278"/>
      <c r="K300" s="279" t="s">
        <v>1036</v>
      </c>
      <c r="O300" s="272"/>
    </row>
    <row r="301" spans="1:16" ht="14.25" x14ac:dyDescent="0.2">
      <c r="A301" s="276" t="s">
        <v>998</v>
      </c>
      <c r="B301" s="277" t="s">
        <v>1042</v>
      </c>
      <c r="C301" s="277" t="s">
        <v>1153</v>
      </c>
      <c r="D301" s="277">
        <v>180</v>
      </c>
      <c r="E301" s="278">
        <v>2.5000000000000001E-5</v>
      </c>
      <c r="F301" s="278">
        <v>2.1000000000000001E-4</v>
      </c>
      <c r="G301" s="278">
        <v>714</v>
      </c>
      <c r="H301" s="277" t="s">
        <v>1055</v>
      </c>
      <c r="I301" s="278">
        <v>5.3000000000000001E-6</v>
      </c>
      <c r="J301" s="277">
        <v>1E-3</v>
      </c>
      <c r="K301" s="279" t="s">
        <v>1037</v>
      </c>
      <c r="M301" s="273"/>
      <c r="N301" s="273"/>
    </row>
    <row r="302" spans="1:16" x14ac:dyDescent="0.2">
      <c r="A302" s="276" t="s">
        <v>998</v>
      </c>
      <c r="B302" s="277" t="s">
        <v>1042</v>
      </c>
      <c r="C302" s="277" t="s">
        <v>1042</v>
      </c>
      <c r="D302" s="277">
        <v>60</v>
      </c>
      <c r="E302" s="278">
        <v>2.5000000000000001E-5</v>
      </c>
      <c r="F302" s="278">
        <v>2.1000000000000001E-4</v>
      </c>
      <c r="G302" s="278">
        <v>714</v>
      </c>
      <c r="H302" s="277" t="s">
        <v>1055</v>
      </c>
      <c r="I302" s="278">
        <v>1.1999999999999999E-3</v>
      </c>
      <c r="J302" s="277">
        <v>1E-3</v>
      </c>
      <c r="K302" s="279" t="s">
        <v>1037</v>
      </c>
      <c r="N302" s="273"/>
    </row>
    <row r="303" spans="1:16" s="275" customFormat="1" ht="25.5" x14ac:dyDescent="0.2">
      <c r="A303" s="282" t="s">
        <v>751</v>
      </c>
      <c r="B303" s="283" t="s">
        <v>1040</v>
      </c>
      <c r="C303" s="283" t="s">
        <v>1035</v>
      </c>
      <c r="D303" s="284">
        <v>2.8E-5</v>
      </c>
      <c r="E303" s="284">
        <v>1.5E-3</v>
      </c>
      <c r="F303" s="284"/>
      <c r="G303" s="284">
        <v>200</v>
      </c>
      <c r="H303" s="285" t="s">
        <v>1064</v>
      </c>
      <c r="I303" s="284">
        <v>8.3000000000000001E-3</v>
      </c>
      <c r="J303" s="284"/>
      <c r="K303" s="286" t="s">
        <v>1036</v>
      </c>
      <c r="L303" s="274"/>
      <c r="M303" s="274"/>
      <c r="N303" s="274"/>
      <c r="O303" s="274"/>
    </row>
    <row r="304" spans="1:16" s="275" customFormat="1" ht="25.5" x14ac:dyDescent="0.2">
      <c r="A304" s="282" t="s">
        <v>751</v>
      </c>
      <c r="B304" s="283" t="s">
        <v>1040</v>
      </c>
      <c r="C304" s="283" t="s">
        <v>1154</v>
      </c>
      <c r="D304" s="283">
        <v>180</v>
      </c>
      <c r="E304" s="284">
        <v>2.8E-5</v>
      </c>
      <c r="F304" s="284">
        <v>1.5E-3</v>
      </c>
      <c r="G304" s="284">
        <v>200</v>
      </c>
      <c r="H304" s="285" t="s">
        <v>1064</v>
      </c>
      <c r="I304" s="284">
        <v>6.8999999999999997E-5</v>
      </c>
      <c r="J304" s="283">
        <v>1E-3</v>
      </c>
      <c r="K304" s="286" t="s">
        <v>1037</v>
      </c>
      <c r="L304" s="274"/>
    </row>
    <row r="305" spans="1:16" s="275" customFormat="1" ht="25.5" x14ac:dyDescent="0.2">
      <c r="A305" s="282" t="s">
        <v>751</v>
      </c>
      <c r="B305" s="283" t="s">
        <v>1040</v>
      </c>
      <c r="C305" s="283" t="s">
        <v>1149</v>
      </c>
      <c r="D305" s="283">
        <v>60</v>
      </c>
      <c r="E305" s="284">
        <v>2.8E-5</v>
      </c>
      <c r="F305" s="284">
        <v>1.5E-3</v>
      </c>
      <c r="G305" s="284">
        <v>200</v>
      </c>
      <c r="H305" s="285" t="s">
        <v>1064</v>
      </c>
      <c r="I305" s="284">
        <v>4.2999999999999999E-4</v>
      </c>
      <c r="J305" s="283">
        <v>1E-3</v>
      </c>
      <c r="K305" s="286" t="s">
        <v>1037</v>
      </c>
      <c r="L305" s="274"/>
    </row>
    <row r="306" spans="1:16" s="275" customFormat="1" ht="25.5" x14ac:dyDescent="0.2">
      <c r="A306" s="282" t="s">
        <v>751</v>
      </c>
      <c r="B306" s="283" t="s">
        <v>1042</v>
      </c>
      <c r="C306" s="283" t="s">
        <v>1035</v>
      </c>
      <c r="D306" s="283"/>
      <c r="E306" s="284">
        <v>7.1999999999999997E-6</v>
      </c>
      <c r="F306" s="284">
        <v>1.3999999999999999E-4</v>
      </c>
      <c r="G306" s="284">
        <v>2140</v>
      </c>
      <c r="H306" s="285" t="s">
        <v>1064</v>
      </c>
      <c r="I306" s="284">
        <v>5.8000000000000003E-2</v>
      </c>
      <c r="J306" s="284"/>
      <c r="K306" s="286" t="s">
        <v>1036</v>
      </c>
      <c r="L306" s="274"/>
      <c r="M306" s="274"/>
      <c r="N306" s="274"/>
      <c r="O306" s="274"/>
    </row>
    <row r="307" spans="1:16" s="275" customFormat="1" ht="25.5" x14ac:dyDescent="0.2">
      <c r="A307" s="282" t="s">
        <v>751</v>
      </c>
      <c r="B307" s="283" t="s">
        <v>1042</v>
      </c>
      <c r="C307" s="283" t="s">
        <v>1153</v>
      </c>
      <c r="D307" s="283">
        <v>180</v>
      </c>
      <c r="E307" s="284">
        <v>7.1999999999999997E-6</v>
      </c>
      <c r="F307" s="284">
        <v>1.3999999999999999E-4</v>
      </c>
      <c r="G307" s="284">
        <v>2140</v>
      </c>
      <c r="H307" s="285" t="s">
        <v>1064</v>
      </c>
      <c r="I307" s="284">
        <v>2.1999999999999999E-5</v>
      </c>
      <c r="J307" s="283">
        <v>1E-3</v>
      </c>
      <c r="K307" s="286" t="s">
        <v>1037</v>
      </c>
      <c r="L307" s="274"/>
    </row>
    <row r="308" spans="1:16" s="275" customFormat="1" ht="25.5" x14ac:dyDescent="0.2">
      <c r="A308" s="282" t="s">
        <v>751</v>
      </c>
      <c r="B308" s="283" t="s">
        <v>1042</v>
      </c>
      <c r="C308" s="283" t="s">
        <v>1042</v>
      </c>
      <c r="D308" s="283">
        <v>60</v>
      </c>
      <c r="E308" s="284">
        <v>7.1999999999999997E-6</v>
      </c>
      <c r="F308" s="284">
        <v>1.3999999999999999E-4</v>
      </c>
      <c r="G308" s="284">
        <v>2140</v>
      </c>
      <c r="H308" s="285" t="s">
        <v>1064</v>
      </c>
      <c r="I308" s="284">
        <v>4.3E-3</v>
      </c>
      <c r="J308" s="283">
        <v>1E-3</v>
      </c>
      <c r="K308" s="286" t="s">
        <v>1037</v>
      </c>
      <c r="L308" s="274"/>
      <c r="M308" s="274"/>
    </row>
    <row r="309" spans="1:16" s="275" customFormat="1" ht="25.5" x14ac:dyDescent="0.2">
      <c r="A309" s="282" t="s">
        <v>753</v>
      </c>
      <c r="B309" s="283" t="s">
        <v>1040</v>
      </c>
      <c r="C309" s="283" t="s">
        <v>1035</v>
      </c>
      <c r="D309" s="283"/>
      <c r="E309" s="284">
        <v>2.9E-5</v>
      </c>
      <c r="F309" s="284">
        <v>1.5E-3</v>
      </c>
      <c r="G309" s="284">
        <v>200</v>
      </c>
      <c r="H309" s="285" t="s">
        <v>1064</v>
      </c>
      <c r="I309" s="284">
        <v>8.3000000000000001E-3</v>
      </c>
      <c r="J309" s="284"/>
      <c r="K309" s="286" t="s">
        <v>1036</v>
      </c>
      <c r="L309" s="274"/>
      <c r="M309" s="274"/>
      <c r="N309" s="274"/>
      <c r="O309" s="274"/>
    </row>
    <row r="310" spans="1:16" s="275" customFormat="1" ht="25.5" x14ac:dyDescent="0.2">
      <c r="A310" s="282" t="s">
        <v>753</v>
      </c>
      <c r="B310" s="283" t="s">
        <v>1040</v>
      </c>
      <c r="C310" s="283" t="s">
        <v>1154</v>
      </c>
      <c r="D310" s="283">
        <v>180</v>
      </c>
      <c r="E310" s="284">
        <v>2.9E-5</v>
      </c>
      <c r="F310" s="284">
        <v>1.5E-3</v>
      </c>
      <c r="G310" s="284">
        <v>200</v>
      </c>
      <c r="H310" s="285" t="s">
        <v>1064</v>
      </c>
      <c r="I310" s="284">
        <v>6.8999999999999997E-5</v>
      </c>
      <c r="J310" s="283">
        <v>1E-3</v>
      </c>
      <c r="K310" s="286" t="s">
        <v>1037</v>
      </c>
      <c r="L310" s="274"/>
    </row>
    <row r="311" spans="1:16" s="275" customFormat="1" ht="25.5" x14ac:dyDescent="0.2">
      <c r="A311" s="282" t="s">
        <v>753</v>
      </c>
      <c r="B311" s="283" t="s">
        <v>1040</v>
      </c>
      <c r="C311" s="283" t="s">
        <v>1149</v>
      </c>
      <c r="D311" s="283">
        <v>60</v>
      </c>
      <c r="E311" s="284">
        <v>2.9E-5</v>
      </c>
      <c r="F311" s="284">
        <v>1.5E-3</v>
      </c>
      <c r="G311" s="284">
        <v>200</v>
      </c>
      <c r="H311" s="285" t="s">
        <v>1064</v>
      </c>
      <c r="I311" s="284">
        <v>4.2999999999999999E-4</v>
      </c>
      <c r="J311" s="283">
        <v>1E-3</v>
      </c>
      <c r="K311" s="286" t="s">
        <v>1037</v>
      </c>
      <c r="L311" s="274"/>
    </row>
    <row r="312" spans="1:16" x14ac:dyDescent="0.2">
      <c r="A312" s="276" t="s">
        <v>753</v>
      </c>
      <c r="B312" s="277" t="s">
        <v>1042</v>
      </c>
      <c r="C312" s="277" t="s">
        <v>1035</v>
      </c>
      <c r="D312" s="277"/>
      <c r="E312" s="278">
        <v>1.2E-5</v>
      </c>
      <c r="F312" s="278"/>
      <c r="G312" s="278">
        <v>1670</v>
      </c>
      <c r="H312" s="277" t="s">
        <v>1032</v>
      </c>
      <c r="I312" s="278">
        <v>3.5000000000000003E-2</v>
      </c>
      <c r="J312" s="278"/>
      <c r="K312" s="279" t="s">
        <v>1036</v>
      </c>
      <c r="O312" s="272"/>
      <c r="P312" s="272"/>
    </row>
    <row r="313" spans="1:16" ht="14.25" x14ac:dyDescent="0.2">
      <c r="A313" s="276" t="s">
        <v>753</v>
      </c>
      <c r="B313" s="277" t="s">
        <v>1042</v>
      </c>
      <c r="C313" s="277" t="s">
        <v>1153</v>
      </c>
      <c r="D313" s="277">
        <v>180</v>
      </c>
      <c r="E313" s="278">
        <v>1.2E-5</v>
      </c>
      <c r="F313" s="278"/>
      <c r="G313" s="278">
        <v>1670</v>
      </c>
      <c r="H313" s="277" t="s">
        <v>1032</v>
      </c>
      <c r="I313" s="278">
        <v>1.2999999999999999E-5</v>
      </c>
      <c r="J313" s="277">
        <v>1E-3</v>
      </c>
      <c r="K313" s="279" t="s">
        <v>1037</v>
      </c>
      <c r="N313" s="273"/>
    </row>
    <row r="314" spans="1:16" x14ac:dyDescent="0.2">
      <c r="A314" s="276" t="s">
        <v>753</v>
      </c>
      <c r="B314" s="277" t="s">
        <v>1042</v>
      </c>
      <c r="C314" s="277" t="s">
        <v>1042</v>
      </c>
      <c r="D314" s="277">
        <v>60</v>
      </c>
      <c r="E314" s="278">
        <v>1.2E-5</v>
      </c>
      <c r="F314" s="278"/>
      <c r="G314" s="278">
        <v>1670</v>
      </c>
      <c r="H314" s="277" t="s">
        <v>1032</v>
      </c>
      <c r="I314" s="278">
        <v>2.5999999999999999E-3</v>
      </c>
      <c r="J314" s="277">
        <v>1E-3</v>
      </c>
      <c r="K314" s="279" t="s">
        <v>1037</v>
      </c>
    </row>
    <row r="315" spans="1:16" s="275" customFormat="1" ht="25.5" x14ac:dyDescent="0.2">
      <c r="A315" s="282" t="s">
        <v>767</v>
      </c>
      <c r="B315" s="283" t="s">
        <v>1049</v>
      </c>
      <c r="C315" s="283" t="s">
        <v>1031</v>
      </c>
      <c r="D315" s="283">
        <v>90</v>
      </c>
      <c r="E315" s="284">
        <v>6.6000000000000003E-7</v>
      </c>
      <c r="F315" s="284">
        <v>1.2E-5</v>
      </c>
      <c r="G315" s="284">
        <v>25000</v>
      </c>
      <c r="H315" s="285" t="s">
        <v>1064</v>
      </c>
      <c r="I315" s="284">
        <v>4.4999999999999998E-2</v>
      </c>
      <c r="J315" s="283">
        <v>1E-3</v>
      </c>
      <c r="K315" s="286" t="s">
        <v>1037</v>
      </c>
      <c r="L315" s="274"/>
      <c r="M315" s="274"/>
    </row>
    <row r="316" spans="1:16" x14ac:dyDescent="0.2">
      <c r="A316" s="276" t="s">
        <v>767</v>
      </c>
      <c r="B316" s="277" t="s">
        <v>1040</v>
      </c>
      <c r="C316" s="277" t="s">
        <v>1031</v>
      </c>
      <c r="D316" s="277">
        <v>180</v>
      </c>
      <c r="E316" s="278">
        <v>2.2000000000000001E-6</v>
      </c>
      <c r="F316" s="278">
        <v>1.7E-5</v>
      </c>
      <c r="G316" s="278">
        <v>8820</v>
      </c>
      <c r="H316" s="277" t="s">
        <v>1055</v>
      </c>
      <c r="I316" s="278">
        <v>1.4999999999999999E-2</v>
      </c>
      <c r="J316" s="277">
        <v>1E-3</v>
      </c>
      <c r="K316" s="279" t="s">
        <v>1037</v>
      </c>
      <c r="N316" s="273"/>
    </row>
    <row r="317" spans="1:16" x14ac:dyDescent="0.2">
      <c r="A317" s="276" t="s">
        <v>767</v>
      </c>
      <c r="B317" s="277" t="s">
        <v>1042</v>
      </c>
      <c r="C317" s="277" t="s">
        <v>1035</v>
      </c>
      <c r="D317" s="277"/>
      <c r="E317" s="278">
        <v>6.9E-6</v>
      </c>
      <c r="F317" s="278"/>
      <c r="G317" s="278">
        <v>2900</v>
      </c>
      <c r="H317" s="277" t="s">
        <v>1032</v>
      </c>
      <c r="I317" s="278">
        <v>0.06</v>
      </c>
      <c r="J317" s="278"/>
      <c r="K317" s="279" t="s">
        <v>1036</v>
      </c>
      <c r="O317" s="272"/>
      <c r="P317" s="272"/>
    </row>
    <row r="318" spans="1:16" ht="14.25" x14ac:dyDescent="0.2">
      <c r="A318" s="276" t="s">
        <v>767</v>
      </c>
      <c r="B318" s="277" t="s">
        <v>1042</v>
      </c>
      <c r="C318" s="277" t="s">
        <v>1148</v>
      </c>
      <c r="D318" s="277">
        <v>180</v>
      </c>
      <c r="E318" s="278">
        <v>6.9E-6</v>
      </c>
      <c r="F318" s="278"/>
      <c r="G318" s="278">
        <v>2900</v>
      </c>
      <c r="H318" s="277" t="s">
        <v>1032</v>
      </c>
      <c r="I318" s="278">
        <v>2.4000000000000001E-4</v>
      </c>
      <c r="J318" s="277">
        <v>1E-3</v>
      </c>
      <c r="K318" s="279" t="s">
        <v>1037</v>
      </c>
      <c r="N318" s="273"/>
    </row>
    <row r="319" spans="1:16" x14ac:dyDescent="0.2">
      <c r="A319" s="276" t="s">
        <v>767</v>
      </c>
      <c r="B319" s="277" t="s">
        <v>1042</v>
      </c>
      <c r="C319" s="277" t="s">
        <v>1042</v>
      </c>
      <c r="D319" s="277">
        <v>180</v>
      </c>
      <c r="E319" s="278">
        <v>6.9E-6</v>
      </c>
      <c r="F319" s="278"/>
      <c r="G319" s="278">
        <v>2900</v>
      </c>
      <c r="H319" s="277" t="s">
        <v>1032</v>
      </c>
      <c r="I319" s="278">
        <v>2.5999999999999999E-3</v>
      </c>
      <c r="J319" s="277">
        <v>1E-3</v>
      </c>
      <c r="K319" s="279" t="s">
        <v>1037</v>
      </c>
    </row>
    <row r="320" spans="1:16" s="275" customFormat="1" ht="25.5" x14ac:dyDescent="0.2">
      <c r="A320" s="282" t="s">
        <v>768</v>
      </c>
      <c r="B320" s="283" t="s">
        <v>1049</v>
      </c>
      <c r="C320" s="283" t="s">
        <v>1031</v>
      </c>
      <c r="D320" s="283">
        <v>90</v>
      </c>
      <c r="E320" s="284">
        <v>6.4000000000000001E-7</v>
      </c>
      <c r="F320" s="284">
        <v>1.1E-5</v>
      </c>
      <c r="G320" s="284">
        <v>27300</v>
      </c>
      <c r="H320" s="285" t="s">
        <v>1064</v>
      </c>
      <c r="I320" s="284">
        <v>4.5999999999999999E-2</v>
      </c>
      <c r="J320" s="283">
        <v>1E-3</v>
      </c>
      <c r="K320" s="286" t="s">
        <v>1037</v>
      </c>
      <c r="L320" s="274"/>
      <c r="M320" s="274"/>
    </row>
    <row r="321" spans="1:16" x14ac:dyDescent="0.2">
      <c r="A321" s="276" t="s">
        <v>768</v>
      </c>
      <c r="B321" s="277" t="s">
        <v>1040</v>
      </c>
      <c r="C321" s="277" t="s">
        <v>1031</v>
      </c>
      <c r="D321" s="277">
        <v>180</v>
      </c>
      <c r="E321" s="278">
        <v>2.0999999999999998E-6</v>
      </c>
      <c r="F321" s="278">
        <v>1.5999999999999999E-5</v>
      </c>
      <c r="G321" s="278">
        <v>9380</v>
      </c>
      <c r="H321" s="277" t="s">
        <v>1055</v>
      </c>
      <c r="I321" s="278">
        <v>1.4999999999999999E-2</v>
      </c>
      <c r="J321" s="277">
        <v>1E-3</v>
      </c>
      <c r="K321" s="279" t="s">
        <v>1037</v>
      </c>
      <c r="N321" s="273"/>
    </row>
    <row r="322" spans="1:16" x14ac:dyDescent="0.2">
      <c r="A322" s="276" t="s">
        <v>768</v>
      </c>
      <c r="B322" s="277" t="s">
        <v>1042</v>
      </c>
      <c r="C322" s="277" t="s">
        <v>1035</v>
      </c>
      <c r="D322" s="277"/>
      <c r="E322" s="278">
        <v>6.8000000000000001E-6</v>
      </c>
      <c r="F322" s="278"/>
      <c r="G322" s="278">
        <v>2940</v>
      </c>
      <c r="H322" s="277" t="s">
        <v>1032</v>
      </c>
      <c r="I322" s="278">
        <v>6.0999999999999999E-2</v>
      </c>
      <c r="J322" s="278"/>
      <c r="K322" s="279" t="s">
        <v>1036</v>
      </c>
      <c r="O322" s="272"/>
      <c r="P322" s="272"/>
    </row>
    <row r="323" spans="1:16" ht="14.25" x14ac:dyDescent="0.2">
      <c r="A323" s="276" t="s">
        <v>768</v>
      </c>
      <c r="B323" s="277" t="s">
        <v>1042</v>
      </c>
      <c r="C323" s="277" t="s">
        <v>1148</v>
      </c>
      <c r="D323" s="277">
        <v>180</v>
      </c>
      <c r="E323" s="278">
        <v>6.8000000000000001E-6</v>
      </c>
      <c r="F323" s="278"/>
      <c r="G323" s="278">
        <v>2940</v>
      </c>
      <c r="H323" s="277" t="s">
        <v>1032</v>
      </c>
      <c r="I323" s="278">
        <v>2.4000000000000001E-4</v>
      </c>
      <c r="J323" s="277">
        <v>1E-3</v>
      </c>
      <c r="K323" s="279" t="s">
        <v>1037</v>
      </c>
      <c r="N323" s="273"/>
    </row>
    <row r="324" spans="1:16" x14ac:dyDescent="0.2">
      <c r="A324" s="276" t="s">
        <v>768</v>
      </c>
      <c r="B324" s="277" t="s">
        <v>1042</v>
      </c>
      <c r="C324" s="277" t="s">
        <v>1042</v>
      </c>
      <c r="D324" s="277">
        <v>180</v>
      </c>
      <c r="E324" s="278">
        <v>6.8000000000000001E-6</v>
      </c>
      <c r="F324" s="278"/>
      <c r="G324" s="278">
        <v>2940</v>
      </c>
      <c r="H324" s="277" t="s">
        <v>1032</v>
      </c>
      <c r="I324" s="278">
        <v>2.7000000000000001E-3</v>
      </c>
      <c r="J324" s="277">
        <v>1E-3</v>
      </c>
      <c r="K324" s="279" t="s">
        <v>1037</v>
      </c>
    </row>
    <row r="325" spans="1:16" s="275" customFormat="1" ht="25.5" x14ac:dyDescent="0.2">
      <c r="A325" s="282" t="s">
        <v>999</v>
      </c>
      <c r="B325" s="283" t="s">
        <v>1049</v>
      </c>
      <c r="C325" s="283" t="s">
        <v>1031</v>
      </c>
      <c r="D325" s="283">
        <v>90</v>
      </c>
      <c r="E325" s="284">
        <v>5.9999999999999997E-7</v>
      </c>
      <c r="F325" s="284">
        <v>1.1E-5</v>
      </c>
      <c r="G325" s="284">
        <v>27300</v>
      </c>
      <c r="H325" s="285" t="s">
        <v>1064</v>
      </c>
      <c r="I325" s="284">
        <v>4.9000000000000002E-2</v>
      </c>
      <c r="J325" s="283">
        <v>1E-3</v>
      </c>
      <c r="K325" s="286" t="s">
        <v>1037</v>
      </c>
      <c r="L325" s="274"/>
      <c r="M325" s="274"/>
    </row>
    <row r="326" spans="1:16" x14ac:dyDescent="0.2">
      <c r="A326" s="276" t="s">
        <v>999</v>
      </c>
      <c r="B326" s="277" t="s">
        <v>1040</v>
      </c>
      <c r="C326" s="277" t="s">
        <v>1031</v>
      </c>
      <c r="D326" s="277">
        <v>180</v>
      </c>
      <c r="E326" s="278">
        <v>1.7999999999999999E-6</v>
      </c>
      <c r="F326" s="278">
        <v>1.4E-5</v>
      </c>
      <c r="G326" s="278">
        <v>10700</v>
      </c>
      <c r="H326" s="277" t="s">
        <v>1055</v>
      </c>
      <c r="I326" s="278">
        <v>1.7999999999999999E-2</v>
      </c>
      <c r="J326" s="277">
        <v>1E-3</v>
      </c>
      <c r="K326" s="279" t="s">
        <v>1037</v>
      </c>
      <c r="N326" s="273"/>
    </row>
    <row r="327" spans="1:16" ht="14.25" x14ac:dyDescent="0.2">
      <c r="A327" s="276" t="s">
        <v>999</v>
      </c>
      <c r="B327" s="277" t="s">
        <v>1040</v>
      </c>
      <c r="C327" s="277" t="s">
        <v>1160</v>
      </c>
      <c r="D327" s="277">
        <v>180</v>
      </c>
      <c r="E327" s="278">
        <v>1.7999999999999999E-6</v>
      </c>
      <c r="F327" s="278">
        <v>1.4E-5</v>
      </c>
      <c r="G327" s="278">
        <v>10700</v>
      </c>
      <c r="H327" s="277" t="s">
        <v>1055</v>
      </c>
      <c r="I327" s="278">
        <v>3.3</v>
      </c>
      <c r="J327" s="277">
        <v>10</v>
      </c>
      <c r="K327" s="279" t="s">
        <v>10</v>
      </c>
      <c r="M327" s="273"/>
      <c r="N327" s="273"/>
    </row>
    <row r="328" spans="1:16" x14ac:dyDescent="0.2">
      <c r="A328" s="276" t="s">
        <v>999</v>
      </c>
      <c r="B328" s="277" t="s">
        <v>1042</v>
      </c>
      <c r="C328" s="277" t="s">
        <v>1035</v>
      </c>
      <c r="D328" s="277"/>
      <c r="E328" s="278">
        <v>6.1E-6</v>
      </c>
      <c r="F328" s="278"/>
      <c r="G328" s="278">
        <v>3280</v>
      </c>
      <c r="H328" s="277" t="s">
        <v>1032</v>
      </c>
      <c r="I328" s="278">
        <v>6.8000000000000005E-2</v>
      </c>
      <c r="J328" s="278"/>
      <c r="K328" s="279" t="s">
        <v>1036</v>
      </c>
      <c r="O328" s="272"/>
      <c r="P328" s="272"/>
    </row>
    <row r="329" spans="1:16" ht="14.25" x14ac:dyDescent="0.2">
      <c r="A329" s="276" t="s">
        <v>999</v>
      </c>
      <c r="B329" s="277" t="s">
        <v>1042</v>
      </c>
      <c r="C329" s="277" t="s">
        <v>1148</v>
      </c>
      <c r="D329" s="277">
        <v>180</v>
      </c>
      <c r="E329" s="278">
        <v>6.1E-6</v>
      </c>
      <c r="F329" s="278"/>
      <c r="G329" s="278">
        <v>3280</v>
      </c>
      <c r="H329" s="277" t="s">
        <v>1032</v>
      </c>
      <c r="I329" s="278">
        <v>2.7E-4</v>
      </c>
      <c r="J329" s="277" t="s">
        <v>1083</v>
      </c>
      <c r="K329" s="279" t="s">
        <v>1037</v>
      </c>
      <c r="N329" s="273"/>
    </row>
    <row r="330" spans="1:16" x14ac:dyDescent="0.2">
      <c r="A330" s="276" t="s">
        <v>999</v>
      </c>
      <c r="B330" s="277" t="s">
        <v>1042</v>
      </c>
      <c r="C330" s="277" t="s">
        <v>1042</v>
      </c>
      <c r="D330" s="277">
        <v>180</v>
      </c>
      <c r="E330" s="278">
        <v>6.1E-6</v>
      </c>
      <c r="F330" s="278"/>
      <c r="G330" s="278">
        <v>3280</v>
      </c>
      <c r="H330" s="277" t="s">
        <v>1032</v>
      </c>
      <c r="I330" s="278">
        <v>3.0000000000000001E-3</v>
      </c>
      <c r="J330" s="277">
        <v>1E-3</v>
      </c>
      <c r="K330" s="279" t="s">
        <v>1037</v>
      </c>
    </row>
    <row r="331" spans="1:16" ht="14.25" x14ac:dyDescent="0.2">
      <c r="A331" s="276" t="s">
        <v>999</v>
      </c>
      <c r="B331" s="277" t="s">
        <v>1042</v>
      </c>
      <c r="C331" s="277" t="s">
        <v>1160</v>
      </c>
      <c r="D331" s="277">
        <v>180</v>
      </c>
      <c r="E331" s="278">
        <v>6.1E-6</v>
      </c>
      <c r="F331" s="278"/>
      <c r="G331" s="278">
        <v>3280</v>
      </c>
      <c r="H331" s="277" t="s">
        <v>1032</v>
      </c>
      <c r="I331" s="278">
        <v>2.6</v>
      </c>
      <c r="J331" s="277">
        <v>10</v>
      </c>
      <c r="K331" s="279" t="s">
        <v>10</v>
      </c>
      <c r="N331" s="273"/>
    </row>
    <row r="332" spans="1:16" s="275" customFormat="1" ht="25.5" x14ac:dyDescent="0.2">
      <c r="A332" s="282" t="s">
        <v>1000</v>
      </c>
      <c r="B332" s="283" t="s">
        <v>1049</v>
      </c>
      <c r="C332" s="283" t="s">
        <v>1031</v>
      </c>
      <c r="D332" s="283">
        <v>90</v>
      </c>
      <c r="E332" s="284">
        <v>5.7999999999999995E-7</v>
      </c>
      <c r="F332" s="284">
        <v>1.0000000000000001E-5</v>
      </c>
      <c r="G332" s="284">
        <v>30000</v>
      </c>
      <c r="H332" s="285" t="s">
        <v>1064</v>
      </c>
      <c r="I332" s="284">
        <v>5.0999999999999997E-2</v>
      </c>
      <c r="J332" s="283">
        <v>1E-3</v>
      </c>
      <c r="K332" s="286" t="s">
        <v>1037</v>
      </c>
      <c r="L332" s="274"/>
      <c r="M332" s="274"/>
    </row>
    <row r="333" spans="1:16" x14ac:dyDescent="0.2">
      <c r="A333" s="276" t="s">
        <v>1000</v>
      </c>
      <c r="B333" s="277" t="s">
        <v>1040</v>
      </c>
      <c r="C333" s="277" t="s">
        <v>1031</v>
      </c>
      <c r="D333" s="277">
        <v>180</v>
      </c>
      <c r="E333" s="278">
        <v>1.5999999999999999E-6</v>
      </c>
      <c r="F333" s="278">
        <v>1.2999999999999999E-5</v>
      </c>
      <c r="G333" s="278">
        <v>11500</v>
      </c>
      <c r="H333" s="277" t="s">
        <v>1055</v>
      </c>
      <c r="I333" s="278">
        <v>0.02</v>
      </c>
      <c r="J333" s="277">
        <v>1E-3</v>
      </c>
      <c r="K333" s="279" t="s">
        <v>1037</v>
      </c>
      <c r="N333" s="273"/>
    </row>
    <row r="334" spans="1:16" x14ac:dyDescent="0.2">
      <c r="A334" s="276" t="s">
        <v>1000</v>
      </c>
      <c r="B334" s="277" t="s">
        <v>1042</v>
      </c>
      <c r="C334" s="277" t="s">
        <v>1035</v>
      </c>
      <c r="D334" s="277"/>
      <c r="E334" s="278">
        <v>5.6999999999999996E-6</v>
      </c>
      <c r="F334" s="278"/>
      <c r="G334" s="278">
        <v>3510</v>
      </c>
      <c r="H334" s="277" t="s">
        <v>1032</v>
      </c>
      <c r="I334" s="278">
        <v>7.2999999999999995E-2</v>
      </c>
      <c r="J334" s="278"/>
      <c r="K334" s="279" t="s">
        <v>1036</v>
      </c>
      <c r="O334" s="272"/>
      <c r="P334" s="272"/>
    </row>
    <row r="335" spans="1:16" ht="14.25" x14ac:dyDescent="0.2">
      <c r="A335" s="276" t="s">
        <v>1000</v>
      </c>
      <c r="B335" s="277" t="s">
        <v>1042</v>
      </c>
      <c r="C335" s="277" t="s">
        <v>1148</v>
      </c>
      <c r="D335" s="277">
        <v>180</v>
      </c>
      <c r="E335" s="278">
        <v>5.6999999999999996E-6</v>
      </c>
      <c r="F335" s="278"/>
      <c r="G335" s="278">
        <v>3510</v>
      </c>
      <c r="H335" s="277" t="s">
        <v>1032</v>
      </c>
      <c r="I335" s="278">
        <v>2.9E-4</v>
      </c>
      <c r="J335" s="277">
        <v>1E-3</v>
      </c>
      <c r="K335" s="279" t="s">
        <v>1037</v>
      </c>
      <c r="N335" s="273"/>
    </row>
    <row r="336" spans="1:16" x14ac:dyDescent="0.2">
      <c r="A336" s="276" t="s">
        <v>1000</v>
      </c>
      <c r="B336" s="277" t="s">
        <v>1042</v>
      </c>
      <c r="C336" s="277" t="s">
        <v>1042</v>
      </c>
      <c r="D336" s="277">
        <v>180</v>
      </c>
      <c r="E336" s="278">
        <v>5.6999999999999996E-6</v>
      </c>
      <c r="F336" s="278"/>
      <c r="G336" s="278">
        <v>3510</v>
      </c>
      <c r="H336" s="277" t="s">
        <v>1032</v>
      </c>
      <c r="I336" s="278">
        <v>3.2000000000000002E-3</v>
      </c>
      <c r="J336" s="277">
        <v>1E-3</v>
      </c>
      <c r="K336" s="279" t="s">
        <v>1037</v>
      </c>
    </row>
    <row r="337" spans="1:16" s="275" customFormat="1" ht="25.5" x14ac:dyDescent="0.2">
      <c r="A337" s="282" t="s">
        <v>1001</v>
      </c>
      <c r="B337" s="283" t="s">
        <v>1040</v>
      </c>
      <c r="C337" s="283" t="s">
        <v>1035</v>
      </c>
      <c r="D337" s="283"/>
      <c r="E337" s="284">
        <v>1.5E-5</v>
      </c>
      <c r="F337" s="284">
        <v>6.7000000000000002E-4</v>
      </c>
      <c r="G337" s="284">
        <v>448</v>
      </c>
      <c r="H337" s="285" t="s">
        <v>1064</v>
      </c>
      <c r="I337" s="284">
        <v>1.9E-2</v>
      </c>
      <c r="J337" s="284"/>
      <c r="K337" s="286" t="s">
        <v>1036</v>
      </c>
      <c r="L337" s="274"/>
      <c r="M337" s="274"/>
      <c r="N337" s="274"/>
      <c r="O337" s="274"/>
    </row>
    <row r="338" spans="1:16" s="275" customFormat="1" ht="25.5" x14ac:dyDescent="0.2">
      <c r="A338" s="282" t="s">
        <v>1001</v>
      </c>
      <c r="B338" s="283" t="s">
        <v>1040</v>
      </c>
      <c r="C338" s="283" t="s">
        <v>1148</v>
      </c>
      <c r="D338" s="283">
        <v>180</v>
      </c>
      <c r="E338" s="284">
        <v>1.5E-5</v>
      </c>
      <c r="F338" s="284">
        <v>6.7000000000000002E-4</v>
      </c>
      <c r="G338" s="284">
        <v>448</v>
      </c>
      <c r="H338" s="285" t="s">
        <v>1064</v>
      </c>
      <c r="I338" s="284">
        <v>5.9999999999999995E-4</v>
      </c>
      <c r="J338" s="283">
        <v>1E-3</v>
      </c>
      <c r="K338" s="286" t="s">
        <v>1037</v>
      </c>
      <c r="L338" s="274"/>
    </row>
    <row r="339" spans="1:16" s="275" customFormat="1" ht="25.5" x14ac:dyDescent="0.2">
      <c r="A339" s="282" t="s">
        <v>1001</v>
      </c>
      <c r="B339" s="283" t="s">
        <v>1040</v>
      </c>
      <c r="C339" s="283" t="s">
        <v>1149</v>
      </c>
      <c r="D339" s="283">
        <v>60</v>
      </c>
      <c r="E339" s="284">
        <v>1.5E-5</v>
      </c>
      <c r="F339" s="284">
        <v>6.7000000000000002E-4</v>
      </c>
      <c r="G339" s="284">
        <v>448</v>
      </c>
      <c r="H339" s="285" t="s">
        <v>1064</v>
      </c>
      <c r="I339" s="284">
        <v>9.6000000000000002E-4</v>
      </c>
      <c r="J339" s="283">
        <v>1E-3</v>
      </c>
      <c r="K339" s="286" t="s">
        <v>1037</v>
      </c>
      <c r="L339" s="274"/>
    </row>
    <row r="340" spans="1:16" x14ac:dyDescent="0.2">
      <c r="A340" s="276" t="s">
        <v>1084</v>
      </c>
      <c r="B340" s="277" t="s">
        <v>1040</v>
      </c>
      <c r="C340" s="277" t="s">
        <v>1043</v>
      </c>
      <c r="D340" s="277" t="s">
        <v>1044</v>
      </c>
      <c r="E340" s="278">
        <v>1.0999999999999999E-9</v>
      </c>
      <c r="F340" s="278"/>
      <c r="G340" s="278">
        <v>18200000</v>
      </c>
      <c r="H340" s="277" t="s">
        <v>1032</v>
      </c>
      <c r="I340" s="278">
        <v>380</v>
      </c>
      <c r="J340" s="278"/>
      <c r="K340" s="279" t="s">
        <v>1036</v>
      </c>
      <c r="O340" s="272"/>
    </row>
    <row r="341" spans="1:16" ht="14.25" x14ac:dyDescent="0.2">
      <c r="A341" s="276" t="s">
        <v>1084</v>
      </c>
      <c r="B341" s="277" t="s">
        <v>1040</v>
      </c>
      <c r="C341" s="277" t="s">
        <v>1146</v>
      </c>
      <c r="D341" s="277" t="s">
        <v>1068</v>
      </c>
      <c r="E341" s="278">
        <v>1.0999999999999999E-9</v>
      </c>
      <c r="F341" s="278"/>
      <c r="G341" s="278">
        <v>18200000</v>
      </c>
      <c r="H341" s="277" t="s">
        <v>1032</v>
      </c>
      <c r="I341" s="278">
        <v>920</v>
      </c>
      <c r="J341" s="277">
        <v>500</v>
      </c>
      <c r="K341" s="279" t="s">
        <v>10</v>
      </c>
      <c r="M341" s="273"/>
      <c r="N341" s="273"/>
    </row>
    <row r="342" spans="1:16" ht="14.25" x14ac:dyDescent="0.2">
      <c r="A342" s="276" t="s">
        <v>1084</v>
      </c>
      <c r="B342" s="277" t="s">
        <v>1040</v>
      </c>
      <c r="C342" s="277" t="s">
        <v>1150</v>
      </c>
      <c r="D342" s="277" t="s">
        <v>1051</v>
      </c>
      <c r="E342" s="278">
        <v>1.0999999999999999E-9</v>
      </c>
      <c r="F342" s="278"/>
      <c r="G342" s="278">
        <v>18200000</v>
      </c>
      <c r="H342" s="277" t="s">
        <v>1032</v>
      </c>
      <c r="I342" s="278">
        <v>11</v>
      </c>
      <c r="J342" s="277">
        <v>10</v>
      </c>
      <c r="K342" s="279" t="s">
        <v>1037</v>
      </c>
      <c r="M342" s="273"/>
      <c r="N342" s="273"/>
    </row>
    <row r="343" spans="1:16" ht="14.25" x14ac:dyDescent="0.2">
      <c r="A343" s="276" t="s">
        <v>1084</v>
      </c>
      <c r="B343" s="277" t="s">
        <v>1040</v>
      </c>
      <c r="C343" s="277" t="s">
        <v>1151</v>
      </c>
      <c r="D343" s="277" t="s">
        <v>1053</v>
      </c>
      <c r="E343" s="278">
        <v>1.0999999999999999E-9</v>
      </c>
      <c r="F343" s="278"/>
      <c r="G343" s="278">
        <v>18200000</v>
      </c>
      <c r="H343" s="277" t="s">
        <v>1032</v>
      </c>
      <c r="I343" s="278">
        <v>200</v>
      </c>
      <c r="J343" s="277">
        <v>10</v>
      </c>
      <c r="K343" s="279" t="s">
        <v>1037</v>
      </c>
      <c r="M343" s="273"/>
      <c r="N343" s="273"/>
    </row>
    <row r="344" spans="1:16" s="275" customFormat="1" ht="25.5" x14ac:dyDescent="0.2">
      <c r="A344" s="282" t="s">
        <v>791</v>
      </c>
      <c r="B344" s="283" t="s">
        <v>1040</v>
      </c>
      <c r="C344" s="283" t="s">
        <v>1035</v>
      </c>
      <c r="D344" s="283"/>
      <c r="E344" s="284">
        <v>3.0000000000000001E-5</v>
      </c>
      <c r="F344" s="284">
        <v>9.1E-4</v>
      </c>
      <c r="G344" s="284">
        <v>330</v>
      </c>
      <c r="H344" s="285" t="s">
        <v>1064</v>
      </c>
      <c r="I344" s="284">
        <v>1.4E-2</v>
      </c>
      <c r="J344" s="284"/>
      <c r="K344" s="286" t="s">
        <v>1036</v>
      </c>
      <c r="L344" s="274"/>
      <c r="M344" s="274"/>
      <c r="N344" s="274"/>
      <c r="O344" s="274"/>
    </row>
    <row r="345" spans="1:16" s="288" customFormat="1" ht="25.5" x14ac:dyDescent="0.2">
      <c r="A345" s="282" t="s">
        <v>791</v>
      </c>
      <c r="B345" s="283" t="s">
        <v>1040</v>
      </c>
      <c r="C345" s="283" t="s">
        <v>1154</v>
      </c>
      <c r="D345" s="283">
        <v>180</v>
      </c>
      <c r="E345" s="284">
        <v>3.0000000000000001E-5</v>
      </c>
      <c r="F345" s="284">
        <v>9.1E-4</v>
      </c>
      <c r="G345" s="284">
        <v>330</v>
      </c>
      <c r="H345" s="285" t="s">
        <v>1064</v>
      </c>
      <c r="I345" s="284">
        <v>8.7999999999999998E-5</v>
      </c>
      <c r="J345" s="283">
        <v>1E-3</v>
      </c>
      <c r="K345" s="286" t="s">
        <v>1037</v>
      </c>
      <c r="L345" s="287"/>
    </row>
    <row r="346" spans="1:16" s="281" customFormat="1" ht="25.5" x14ac:dyDescent="0.2">
      <c r="A346" s="276" t="s">
        <v>791</v>
      </c>
      <c r="B346" s="277" t="s">
        <v>1040</v>
      </c>
      <c r="C346" s="277" t="s">
        <v>1149</v>
      </c>
      <c r="D346" s="277">
        <v>90</v>
      </c>
      <c r="E346" s="278">
        <v>3.0000000000000001E-5</v>
      </c>
      <c r="F346" s="278">
        <v>9.1E-4</v>
      </c>
      <c r="G346" s="278">
        <v>330</v>
      </c>
      <c r="H346" s="285" t="s">
        <v>1064</v>
      </c>
      <c r="I346" s="278">
        <v>5.4000000000000001E-4</v>
      </c>
      <c r="J346" s="277">
        <v>1E-3</v>
      </c>
      <c r="K346" s="279" t="s">
        <v>1037</v>
      </c>
      <c r="L346" s="280"/>
    </row>
    <row r="347" spans="1:16" s="281" customFormat="1" x14ac:dyDescent="0.2">
      <c r="A347" s="276" t="s">
        <v>791</v>
      </c>
      <c r="B347" s="277" t="s">
        <v>1042</v>
      </c>
      <c r="C347" s="277" t="s">
        <v>1035</v>
      </c>
      <c r="D347" s="277"/>
      <c r="E347" s="278">
        <v>1.1E-5</v>
      </c>
      <c r="F347" s="278"/>
      <c r="G347" s="278">
        <v>1820</v>
      </c>
      <c r="H347" s="277" t="s">
        <v>1032</v>
      </c>
      <c r="I347" s="278">
        <v>3.7999999999999999E-2</v>
      </c>
      <c r="J347" s="278"/>
      <c r="K347" s="279" t="s">
        <v>1036</v>
      </c>
      <c r="L347" s="280"/>
      <c r="M347" s="280"/>
      <c r="N347" s="280"/>
      <c r="O347" s="280"/>
      <c r="P347" s="280"/>
    </row>
    <row r="348" spans="1:16" s="281" customFormat="1" ht="14.25" x14ac:dyDescent="0.2">
      <c r="A348" s="276" t="s">
        <v>791</v>
      </c>
      <c r="B348" s="277" t="s">
        <v>1042</v>
      </c>
      <c r="C348" s="277" t="s">
        <v>1153</v>
      </c>
      <c r="D348" s="277">
        <v>180</v>
      </c>
      <c r="E348" s="278">
        <v>1.1E-5</v>
      </c>
      <c r="F348" s="278"/>
      <c r="G348" s="278">
        <v>1820</v>
      </c>
      <c r="H348" s="277" t="s">
        <v>1032</v>
      </c>
      <c r="I348" s="278">
        <v>7.1999999999999997E-6</v>
      </c>
      <c r="J348" s="277">
        <v>1E-3</v>
      </c>
      <c r="K348" s="279" t="s">
        <v>1037</v>
      </c>
      <c r="L348" s="280"/>
      <c r="M348" s="280"/>
    </row>
    <row r="349" spans="1:16" s="281" customFormat="1" x14ac:dyDescent="0.2">
      <c r="A349" s="276" t="s">
        <v>791</v>
      </c>
      <c r="B349" s="277" t="s">
        <v>1042</v>
      </c>
      <c r="C349" s="277" t="s">
        <v>1042</v>
      </c>
      <c r="D349" s="277">
        <v>90</v>
      </c>
      <c r="E349" s="278">
        <v>1.1E-5</v>
      </c>
      <c r="F349" s="278"/>
      <c r="G349" s="278">
        <v>1820</v>
      </c>
      <c r="H349" s="277" t="s">
        <v>1032</v>
      </c>
      <c r="I349" s="278">
        <v>2.5000000000000001E-3</v>
      </c>
      <c r="J349" s="277">
        <v>1E-3</v>
      </c>
      <c r="K349" s="279" t="s">
        <v>1037</v>
      </c>
      <c r="L349" s="280"/>
      <c r="M349" s="280"/>
      <c r="N349" s="280"/>
    </row>
    <row r="350" spans="1:16" s="288" customFormat="1" ht="25.5" x14ac:dyDescent="0.2">
      <c r="A350" s="282" t="s">
        <v>792</v>
      </c>
      <c r="B350" s="283" t="s">
        <v>1040</v>
      </c>
      <c r="C350" s="283" t="s">
        <v>1035</v>
      </c>
      <c r="D350" s="283"/>
      <c r="E350" s="284">
        <v>3.1999999999999999E-5</v>
      </c>
      <c r="F350" s="284">
        <v>1E-3</v>
      </c>
      <c r="G350" s="284">
        <v>300</v>
      </c>
      <c r="H350" s="285" t="s">
        <v>1064</v>
      </c>
      <c r="I350" s="284">
        <v>1.2999999999999999E-2</v>
      </c>
      <c r="J350" s="284"/>
      <c r="K350" s="286" t="s">
        <v>1036</v>
      </c>
      <c r="L350" s="287"/>
      <c r="M350" s="287"/>
      <c r="N350" s="287"/>
      <c r="O350" s="287"/>
    </row>
    <row r="351" spans="1:16" s="288" customFormat="1" ht="25.5" x14ac:dyDescent="0.2">
      <c r="A351" s="282" t="s">
        <v>792</v>
      </c>
      <c r="B351" s="283" t="s">
        <v>1040</v>
      </c>
      <c r="C351" s="283" t="s">
        <v>1154</v>
      </c>
      <c r="D351" s="283">
        <v>180</v>
      </c>
      <c r="E351" s="284">
        <v>3.1999999999999999E-5</v>
      </c>
      <c r="F351" s="284">
        <v>1E-3</v>
      </c>
      <c r="G351" s="284">
        <v>300</v>
      </c>
      <c r="H351" s="285" t="s">
        <v>1064</v>
      </c>
      <c r="I351" s="284">
        <v>8.0000000000000007E-5</v>
      </c>
      <c r="J351" s="283">
        <v>1E-3</v>
      </c>
      <c r="K351" s="286" t="s">
        <v>1037</v>
      </c>
      <c r="L351" s="287"/>
    </row>
    <row r="352" spans="1:16" s="281" customFormat="1" ht="14.25" x14ac:dyDescent="0.2">
      <c r="A352" s="276" t="s">
        <v>792</v>
      </c>
      <c r="B352" s="277" t="s">
        <v>1040</v>
      </c>
      <c r="C352" s="277" t="s">
        <v>1149</v>
      </c>
      <c r="D352" s="277">
        <v>90</v>
      </c>
      <c r="E352" s="278">
        <v>3.1999999999999999E-5</v>
      </c>
      <c r="F352" s="278">
        <v>1E-3</v>
      </c>
      <c r="G352" s="278">
        <v>300</v>
      </c>
      <c r="H352" s="277" t="s">
        <v>1085</v>
      </c>
      <c r="I352" s="278">
        <v>4.8999999999999998E-4</v>
      </c>
      <c r="J352" s="277">
        <v>1E-3</v>
      </c>
      <c r="K352" s="279" t="s">
        <v>1037</v>
      </c>
      <c r="L352" s="280"/>
    </row>
    <row r="353" spans="1:16" s="281" customFormat="1" x14ac:dyDescent="0.2">
      <c r="A353" s="276" t="s">
        <v>792</v>
      </c>
      <c r="B353" s="277" t="s">
        <v>1042</v>
      </c>
      <c r="C353" s="277" t="s">
        <v>1035</v>
      </c>
      <c r="D353" s="277"/>
      <c r="E353" s="278">
        <v>8.3000000000000002E-6</v>
      </c>
      <c r="F353" s="278"/>
      <c r="G353" s="278">
        <v>2410</v>
      </c>
      <c r="H353" s="277" t="s">
        <v>1032</v>
      </c>
      <c r="I353" s="278">
        <v>0.05</v>
      </c>
      <c r="J353" s="278"/>
      <c r="K353" s="279" t="s">
        <v>1036</v>
      </c>
      <c r="L353" s="280"/>
      <c r="M353" s="280"/>
      <c r="N353" s="280"/>
      <c r="O353" s="280"/>
      <c r="P353" s="280"/>
    </row>
    <row r="354" spans="1:16" s="281" customFormat="1" ht="14.25" x14ac:dyDescent="0.2">
      <c r="A354" s="276" t="s">
        <v>792</v>
      </c>
      <c r="B354" s="277" t="s">
        <v>1042</v>
      </c>
      <c r="C354" s="277" t="s">
        <v>1153</v>
      </c>
      <c r="D354" s="277">
        <v>180</v>
      </c>
      <c r="E354" s="278">
        <v>8.3000000000000002E-6</v>
      </c>
      <c r="F354" s="278"/>
      <c r="G354" s="278">
        <v>2410</v>
      </c>
      <c r="H354" s="277" t="s">
        <v>1032</v>
      </c>
      <c r="I354" s="278">
        <v>9.5000000000000005E-6</v>
      </c>
      <c r="J354" s="277">
        <v>1E-3</v>
      </c>
      <c r="K354" s="279" t="s">
        <v>1037</v>
      </c>
      <c r="L354" s="280"/>
      <c r="M354" s="280"/>
    </row>
    <row r="355" spans="1:16" s="281" customFormat="1" x14ac:dyDescent="0.2">
      <c r="A355" s="276" t="s">
        <v>792</v>
      </c>
      <c r="B355" s="277" t="s">
        <v>1042</v>
      </c>
      <c r="C355" s="277" t="s">
        <v>1042</v>
      </c>
      <c r="D355" s="277">
        <v>90</v>
      </c>
      <c r="E355" s="278">
        <v>8.3000000000000002E-6</v>
      </c>
      <c r="F355" s="278"/>
      <c r="G355" s="278">
        <v>2410</v>
      </c>
      <c r="H355" s="277" t="s">
        <v>1032</v>
      </c>
      <c r="I355" s="278">
        <v>3.3E-3</v>
      </c>
      <c r="J355" s="277">
        <v>1E-3</v>
      </c>
      <c r="K355" s="279" t="s">
        <v>1037</v>
      </c>
      <c r="L355" s="280"/>
      <c r="M355" s="280"/>
      <c r="N355" s="280"/>
    </row>
    <row r="356" spans="1:16" s="288" customFormat="1" ht="25.5" x14ac:dyDescent="0.2">
      <c r="A356" s="282" t="s">
        <v>793</v>
      </c>
      <c r="B356" s="283" t="s">
        <v>1040</v>
      </c>
      <c r="C356" s="283" t="s">
        <v>1035</v>
      </c>
      <c r="D356" s="283"/>
      <c r="E356" s="284">
        <v>3.1999999999999999E-5</v>
      </c>
      <c r="F356" s="284">
        <v>1E-3</v>
      </c>
      <c r="G356" s="284">
        <v>300</v>
      </c>
      <c r="H356" s="285" t="s">
        <v>1064</v>
      </c>
      <c r="I356" s="284">
        <v>1.2999999999999999E-2</v>
      </c>
      <c r="J356" s="284"/>
      <c r="K356" s="286" t="s">
        <v>1036</v>
      </c>
      <c r="L356" s="287"/>
      <c r="M356" s="287"/>
      <c r="N356" s="287"/>
      <c r="O356" s="287"/>
    </row>
    <row r="357" spans="1:16" s="288" customFormat="1" ht="25.5" x14ac:dyDescent="0.2">
      <c r="A357" s="282" t="s">
        <v>793</v>
      </c>
      <c r="B357" s="283" t="s">
        <v>1040</v>
      </c>
      <c r="C357" s="283" t="s">
        <v>1154</v>
      </c>
      <c r="D357" s="283">
        <v>180</v>
      </c>
      <c r="E357" s="284">
        <v>3.1999999999999999E-5</v>
      </c>
      <c r="F357" s="284">
        <v>1E-3</v>
      </c>
      <c r="G357" s="284">
        <v>300</v>
      </c>
      <c r="H357" s="285" t="s">
        <v>1064</v>
      </c>
      <c r="I357" s="284">
        <v>8.0000000000000007E-5</v>
      </c>
      <c r="J357" s="283">
        <v>1E-3</v>
      </c>
      <c r="K357" s="286" t="s">
        <v>1037</v>
      </c>
      <c r="L357" s="287"/>
    </row>
    <row r="358" spans="1:16" s="288" customFormat="1" ht="25.5" x14ac:dyDescent="0.2">
      <c r="A358" s="282" t="s">
        <v>793</v>
      </c>
      <c r="B358" s="283" t="s">
        <v>1040</v>
      </c>
      <c r="C358" s="283" t="s">
        <v>1149</v>
      </c>
      <c r="D358" s="283">
        <v>90</v>
      </c>
      <c r="E358" s="284">
        <v>3.1999999999999999E-5</v>
      </c>
      <c r="F358" s="284">
        <v>1E-3</v>
      </c>
      <c r="G358" s="284">
        <v>300</v>
      </c>
      <c r="H358" s="285" t="s">
        <v>1064</v>
      </c>
      <c r="I358" s="284">
        <v>4.8000000000000001E-4</v>
      </c>
      <c r="J358" s="283">
        <v>1E-3</v>
      </c>
      <c r="K358" s="286" t="s">
        <v>1037</v>
      </c>
      <c r="L358" s="287"/>
    </row>
    <row r="359" spans="1:16" s="281" customFormat="1" x14ac:dyDescent="0.2">
      <c r="A359" s="276" t="s">
        <v>793</v>
      </c>
      <c r="B359" s="277" t="s">
        <v>1042</v>
      </c>
      <c r="C359" s="277" t="s">
        <v>1035</v>
      </c>
      <c r="D359" s="277"/>
      <c r="E359" s="278">
        <v>8.3000000000000002E-6</v>
      </c>
      <c r="F359" s="278"/>
      <c r="G359" s="278">
        <v>2410</v>
      </c>
      <c r="H359" s="277" t="s">
        <v>1032</v>
      </c>
      <c r="I359" s="278">
        <v>0.05</v>
      </c>
      <c r="J359" s="278"/>
      <c r="K359" s="279" t="s">
        <v>1036</v>
      </c>
      <c r="L359" s="280"/>
      <c r="M359" s="280"/>
      <c r="N359" s="280"/>
      <c r="O359" s="280"/>
      <c r="P359" s="280"/>
    </row>
    <row r="360" spans="1:16" s="281" customFormat="1" ht="14.25" x14ac:dyDescent="0.2">
      <c r="A360" s="276" t="s">
        <v>793</v>
      </c>
      <c r="B360" s="277" t="s">
        <v>1042</v>
      </c>
      <c r="C360" s="277" t="s">
        <v>1153</v>
      </c>
      <c r="D360" s="277">
        <v>180</v>
      </c>
      <c r="E360" s="278">
        <v>8.3000000000000002E-6</v>
      </c>
      <c r="F360" s="278"/>
      <c r="G360" s="278">
        <v>2410</v>
      </c>
      <c r="H360" s="277" t="s">
        <v>1032</v>
      </c>
      <c r="I360" s="278">
        <v>9.5000000000000005E-6</v>
      </c>
      <c r="J360" s="277">
        <v>1E-3</v>
      </c>
      <c r="K360" s="279" t="s">
        <v>1037</v>
      </c>
      <c r="L360" s="280"/>
      <c r="M360" s="280"/>
    </row>
    <row r="361" spans="1:16" s="281" customFormat="1" x14ac:dyDescent="0.2">
      <c r="A361" s="276" t="s">
        <v>793</v>
      </c>
      <c r="B361" s="277" t="s">
        <v>1042</v>
      </c>
      <c r="C361" s="277" t="s">
        <v>1042</v>
      </c>
      <c r="D361" s="277">
        <v>90</v>
      </c>
      <c r="E361" s="278">
        <v>8.3000000000000002E-6</v>
      </c>
      <c r="F361" s="278"/>
      <c r="G361" s="278">
        <v>2410</v>
      </c>
      <c r="H361" s="277" t="s">
        <v>1032</v>
      </c>
      <c r="I361" s="278">
        <v>3.3E-3</v>
      </c>
      <c r="J361" s="277">
        <v>1E-3</v>
      </c>
      <c r="K361" s="279" t="s">
        <v>1037</v>
      </c>
      <c r="L361" s="280"/>
      <c r="M361" s="280"/>
      <c r="N361" s="280"/>
    </row>
    <row r="362" spans="1:16" s="288" customFormat="1" ht="25.5" x14ac:dyDescent="0.2">
      <c r="A362" s="282" t="s">
        <v>794</v>
      </c>
      <c r="B362" s="283" t="s">
        <v>1040</v>
      </c>
      <c r="C362" s="283" t="s">
        <v>1035</v>
      </c>
      <c r="D362" s="283"/>
      <c r="E362" s="284">
        <v>5.7999999999999995E-7</v>
      </c>
      <c r="F362" s="284">
        <v>2.0000000000000002E-5</v>
      </c>
      <c r="G362" s="284">
        <v>15000</v>
      </c>
      <c r="H362" s="285" t="s">
        <v>1064</v>
      </c>
      <c r="I362" s="284">
        <v>0.63</v>
      </c>
      <c r="J362" s="284"/>
      <c r="K362" s="286" t="s">
        <v>1036</v>
      </c>
      <c r="L362" s="287"/>
      <c r="M362" s="287"/>
      <c r="N362" s="287"/>
      <c r="O362" s="287"/>
    </row>
    <row r="363" spans="1:16" s="288" customFormat="1" ht="25.5" x14ac:dyDescent="0.2">
      <c r="A363" s="282" t="s">
        <v>794</v>
      </c>
      <c r="B363" s="283" t="s">
        <v>1040</v>
      </c>
      <c r="C363" s="283" t="s">
        <v>1153</v>
      </c>
      <c r="D363" s="283">
        <v>180</v>
      </c>
      <c r="E363" s="284">
        <v>5.7999999999999995E-7</v>
      </c>
      <c r="F363" s="284">
        <v>2.0000000000000002E-5</v>
      </c>
      <c r="G363" s="284">
        <v>15000</v>
      </c>
      <c r="H363" s="285" t="s">
        <v>1064</v>
      </c>
      <c r="I363" s="284">
        <v>3.8E-3</v>
      </c>
      <c r="J363" s="283">
        <v>3</v>
      </c>
      <c r="K363" s="286" t="s">
        <v>1037</v>
      </c>
      <c r="L363" s="287"/>
    </row>
    <row r="364" spans="1:16" s="288" customFormat="1" ht="25.5" x14ac:dyDescent="0.2">
      <c r="A364" s="282" t="s">
        <v>794</v>
      </c>
      <c r="B364" s="283" t="s">
        <v>1040</v>
      </c>
      <c r="C364" s="283" t="s">
        <v>1161</v>
      </c>
      <c r="D364" s="283">
        <v>90</v>
      </c>
      <c r="E364" s="284">
        <v>5.7999999999999995E-7</v>
      </c>
      <c r="F364" s="284">
        <v>2.0000000000000002E-5</v>
      </c>
      <c r="G364" s="284">
        <v>15000</v>
      </c>
      <c r="H364" s="285" t="s">
        <v>1064</v>
      </c>
      <c r="I364" s="284">
        <v>2.4E-2</v>
      </c>
      <c r="J364" s="283">
        <v>3</v>
      </c>
      <c r="K364" s="286" t="s">
        <v>1037</v>
      </c>
      <c r="L364" s="287"/>
    </row>
    <row r="365" spans="1:16" s="288" customFormat="1" ht="25.5" x14ac:dyDescent="0.2">
      <c r="A365" s="282" t="s">
        <v>794</v>
      </c>
      <c r="B365" s="283" t="s">
        <v>1042</v>
      </c>
      <c r="C365" s="283" t="s">
        <v>1035</v>
      </c>
      <c r="D365" s="283"/>
      <c r="E365" s="284">
        <v>8.3999999999999998E-8</v>
      </c>
      <c r="F365" s="284">
        <v>1.9999999999999999E-6</v>
      </c>
      <c r="G365" s="284"/>
      <c r="H365" s="284">
        <v>150000</v>
      </c>
      <c r="I365" s="285" t="s">
        <v>1064</v>
      </c>
      <c r="J365" s="284">
        <v>5</v>
      </c>
      <c r="K365" s="286" t="s">
        <v>1036</v>
      </c>
      <c r="L365" s="287"/>
      <c r="M365" s="287"/>
      <c r="N365" s="287"/>
      <c r="O365" s="287"/>
    </row>
    <row r="366" spans="1:16" s="288" customFormat="1" ht="25.5" x14ac:dyDescent="0.2">
      <c r="A366" s="282" t="s">
        <v>794</v>
      </c>
      <c r="B366" s="283" t="s">
        <v>1042</v>
      </c>
      <c r="C366" s="283" t="s">
        <v>1153</v>
      </c>
      <c r="D366" s="283">
        <v>180</v>
      </c>
      <c r="E366" s="284">
        <v>8.3999999999999998E-8</v>
      </c>
      <c r="F366" s="284">
        <v>1.9999999999999999E-6</v>
      </c>
      <c r="G366" s="284">
        <v>150000</v>
      </c>
      <c r="H366" s="285" t="s">
        <v>1064</v>
      </c>
      <c r="I366" s="284">
        <v>9.3999999999999997E-4</v>
      </c>
      <c r="J366" s="283">
        <v>3</v>
      </c>
      <c r="K366" s="286" t="s">
        <v>1037</v>
      </c>
      <c r="L366" s="287"/>
    </row>
    <row r="367" spans="1:16" s="288" customFormat="1" ht="25.5" x14ac:dyDescent="0.2">
      <c r="A367" s="282" t="s">
        <v>794</v>
      </c>
      <c r="B367" s="283" t="s">
        <v>1042</v>
      </c>
      <c r="C367" s="283" t="s">
        <v>1162</v>
      </c>
      <c r="D367" s="283">
        <v>90</v>
      </c>
      <c r="E367" s="284">
        <v>8.3999999999999998E-8</v>
      </c>
      <c r="F367" s="284">
        <v>1.9999999999999999E-6</v>
      </c>
      <c r="G367" s="284">
        <v>150000</v>
      </c>
      <c r="H367" s="285" t="s">
        <v>1064</v>
      </c>
      <c r="I367" s="284">
        <v>0.32</v>
      </c>
      <c r="J367" s="283">
        <v>3</v>
      </c>
      <c r="K367" s="286" t="s">
        <v>1037</v>
      </c>
      <c r="L367" s="287"/>
    </row>
    <row r="368" spans="1:16" s="288" customFormat="1" ht="25.5" x14ac:dyDescent="0.2">
      <c r="A368" s="282" t="s">
        <v>795</v>
      </c>
      <c r="B368" s="283" t="s">
        <v>1040</v>
      </c>
      <c r="C368" s="283" t="s">
        <v>1035</v>
      </c>
      <c r="D368" s="284">
        <v>3.1000000000000001E-5</v>
      </c>
      <c r="E368" s="284">
        <v>9.6000000000000002E-4</v>
      </c>
      <c r="F368" s="284"/>
      <c r="G368" s="284">
        <v>313</v>
      </c>
      <c r="H368" s="285" t="s">
        <v>1064</v>
      </c>
      <c r="I368" s="284">
        <v>1.2999999999999999E-2</v>
      </c>
      <c r="J368" s="283" t="s">
        <v>1036</v>
      </c>
      <c r="K368" s="286"/>
      <c r="L368" s="287"/>
      <c r="M368" s="287"/>
      <c r="N368" s="287"/>
    </row>
    <row r="369" spans="1:16" s="288" customFormat="1" ht="25.5" x14ac:dyDescent="0.2">
      <c r="A369" s="282" t="s">
        <v>795</v>
      </c>
      <c r="B369" s="283" t="s">
        <v>1040</v>
      </c>
      <c r="C369" s="283" t="s">
        <v>1154</v>
      </c>
      <c r="D369" s="283">
        <v>180</v>
      </c>
      <c r="E369" s="284">
        <v>3.1000000000000001E-5</v>
      </c>
      <c r="F369" s="284">
        <v>9.6000000000000002E-4</v>
      </c>
      <c r="G369" s="284">
        <v>313</v>
      </c>
      <c r="H369" s="285" t="s">
        <v>1064</v>
      </c>
      <c r="I369" s="284">
        <v>8.2999999999999998E-5</v>
      </c>
      <c r="J369" s="283">
        <v>1E-3</v>
      </c>
      <c r="K369" s="286" t="s">
        <v>1037</v>
      </c>
      <c r="L369" s="287"/>
    </row>
    <row r="370" spans="1:16" s="288" customFormat="1" ht="25.5" x14ac:dyDescent="0.2">
      <c r="A370" s="282" t="s">
        <v>795</v>
      </c>
      <c r="B370" s="283" t="s">
        <v>1040</v>
      </c>
      <c r="C370" s="283" t="s">
        <v>1149</v>
      </c>
      <c r="D370" s="283">
        <v>90</v>
      </c>
      <c r="E370" s="284">
        <v>3.1000000000000001E-5</v>
      </c>
      <c r="F370" s="284">
        <v>9.6000000000000002E-4</v>
      </c>
      <c r="G370" s="284">
        <v>313</v>
      </c>
      <c r="H370" s="285" t="s">
        <v>1064</v>
      </c>
      <c r="I370" s="284">
        <v>5.1000000000000004E-4</v>
      </c>
      <c r="J370" s="283">
        <v>1E-3</v>
      </c>
      <c r="K370" s="286" t="s">
        <v>1037</v>
      </c>
      <c r="L370" s="287"/>
    </row>
    <row r="371" spans="1:16" s="281" customFormat="1" x14ac:dyDescent="0.2">
      <c r="A371" s="276" t="s">
        <v>795</v>
      </c>
      <c r="B371" s="277" t="s">
        <v>1042</v>
      </c>
      <c r="C371" s="277" t="s">
        <v>1035</v>
      </c>
      <c r="D371" s="277"/>
      <c r="E371" s="278">
        <v>7.7000000000000008E-6</v>
      </c>
      <c r="F371" s="278"/>
      <c r="G371" s="278">
        <v>2600</v>
      </c>
      <c r="H371" s="277" t="s">
        <v>1032</v>
      </c>
      <c r="I371" s="278">
        <v>5.3999999999999999E-2</v>
      </c>
      <c r="J371" s="278"/>
      <c r="K371" s="279" t="s">
        <v>1036</v>
      </c>
      <c r="L371" s="280"/>
      <c r="M371" s="280"/>
      <c r="N371" s="280"/>
      <c r="O371" s="280"/>
      <c r="P371" s="280"/>
    </row>
    <row r="372" spans="1:16" s="281" customFormat="1" ht="14.25" x14ac:dyDescent="0.2">
      <c r="A372" s="276" t="s">
        <v>795</v>
      </c>
      <c r="B372" s="277" t="s">
        <v>1042</v>
      </c>
      <c r="C372" s="277" t="s">
        <v>1153</v>
      </c>
      <c r="D372" s="277">
        <v>180</v>
      </c>
      <c r="E372" s="278">
        <v>7.7000000000000008E-6</v>
      </c>
      <c r="F372" s="278"/>
      <c r="G372" s="278">
        <v>2600</v>
      </c>
      <c r="H372" s="277" t="s">
        <v>1032</v>
      </c>
      <c r="I372" s="278">
        <v>1.0000000000000001E-5</v>
      </c>
      <c r="J372" s="277">
        <v>1E-3</v>
      </c>
      <c r="K372" s="279" t="s">
        <v>1037</v>
      </c>
      <c r="L372" s="280"/>
      <c r="M372" s="280"/>
    </row>
    <row r="373" spans="1:16" s="281" customFormat="1" x14ac:dyDescent="0.2">
      <c r="A373" s="276" t="s">
        <v>795</v>
      </c>
      <c r="B373" s="277" t="s">
        <v>1042</v>
      </c>
      <c r="C373" s="277" t="s">
        <v>1042</v>
      </c>
      <c r="D373" s="277">
        <v>90</v>
      </c>
      <c r="E373" s="278">
        <v>7.7000000000000008E-6</v>
      </c>
      <c r="F373" s="278"/>
      <c r="G373" s="278">
        <v>2600</v>
      </c>
      <c r="H373" s="277" t="s">
        <v>1032</v>
      </c>
      <c r="I373" s="278">
        <v>3.5000000000000001E-3</v>
      </c>
      <c r="J373" s="277">
        <v>1E-3</v>
      </c>
      <c r="K373" s="279" t="s">
        <v>1037</v>
      </c>
      <c r="L373" s="280"/>
      <c r="M373" s="280"/>
      <c r="N373" s="280"/>
    </row>
    <row r="374" spans="1:16" s="288" customFormat="1" ht="25.5" x14ac:dyDescent="0.2">
      <c r="A374" s="282" t="s">
        <v>804</v>
      </c>
      <c r="B374" s="283" t="s">
        <v>1040</v>
      </c>
      <c r="C374" s="283" t="s">
        <v>1035</v>
      </c>
      <c r="D374" s="283"/>
      <c r="E374" s="284">
        <v>2.6999999999999999E-5</v>
      </c>
      <c r="F374" s="284">
        <v>1.1000000000000001E-3</v>
      </c>
      <c r="G374" s="284">
        <v>273</v>
      </c>
      <c r="H374" s="285" t="s">
        <v>1064</v>
      </c>
      <c r="I374" s="284">
        <v>1.0999999999999999E-2</v>
      </c>
      <c r="J374" s="284"/>
      <c r="K374" s="286" t="s">
        <v>1036</v>
      </c>
      <c r="L374" s="287"/>
      <c r="M374" s="287"/>
      <c r="N374" s="287"/>
      <c r="O374" s="287"/>
    </row>
    <row r="375" spans="1:16" s="288" customFormat="1" ht="25.5" x14ac:dyDescent="0.2">
      <c r="A375" s="282" t="s">
        <v>804</v>
      </c>
      <c r="B375" s="283" t="s">
        <v>1040</v>
      </c>
      <c r="C375" s="283" t="s">
        <v>1154</v>
      </c>
      <c r="D375" s="283">
        <v>180</v>
      </c>
      <c r="E375" s="284">
        <v>2.6999999999999999E-5</v>
      </c>
      <c r="F375" s="284">
        <v>1.1000000000000001E-3</v>
      </c>
      <c r="G375" s="284">
        <v>273</v>
      </c>
      <c r="H375" s="285" t="s">
        <v>1064</v>
      </c>
      <c r="I375" s="284">
        <v>1.4999999999999999E-4</v>
      </c>
      <c r="J375" s="283">
        <v>1E-3</v>
      </c>
      <c r="K375" s="286" t="s">
        <v>1037</v>
      </c>
      <c r="L375" s="287"/>
    </row>
    <row r="376" spans="1:16" s="288" customFormat="1" ht="25.5" x14ac:dyDescent="0.2">
      <c r="A376" s="282" t="s">
        <v>804</v>
      </c>
      <c r="B376" s="283" t="s">
        <v>1040</v>
      </c>
      <c r="C376" s="283" t="s">
        <v>1149</v>
      </c>
      <c r="D376" s="283">
        <v>90</v>
      </c>
      <c r="E376" s="284">
        <v>2.6999999999999999E-5</v>
      </c>
      <c r="F376" s="284">
        <v>1.1000000000000001E-3</v>
      </c>
      <c r="G376" s="284">
        <v>273</v>
      </c>
      <c r="H376" s="285" t="s">
        <v>1064</v>
      </c>
      <c r="I376" s="284">
        <v>4.4000000000000002E-4</v>
      </c>
      <c r="J376" s="283">
        <v>1E-3</v>
      </c>
      <c r="K376" s="286" t="s">
        <v>1037</v>
      </c>
      <c r="L376" s="287"/>
    </row>
    <row r="377" spans="1:16" s="288" customFormat="1" ht="25.5" x14ac:dyDescent="0.2">
      <c r="A377" s="282" t="s">
        <v>804</v>
      </c>
      <c r="B377" s="283" t="s">
        <v>1040</v>
      </c>
      <c r="C377" s="283" t="s">
        <v>1163</v>
      </c>
      <c r="D377" s="283">
        <v>180</v>
      </c>
      <c r="E377" s="284">
        <v>2.6999999999999999E-5</v>
      </c>
      <c r="F377" s="284">
        <v>1.1000000000000001E-3</v>
      </c>
      <c r="G377" s="284">
        <v>273</v>
      </c>
      <c r="H377" s="285" t="s">
        <v>1064</v>
      </c>
      <c r="I377" s="284">
        <v>0.16</v>
      </c>
      <c r="J377" s="283">
        <v>10</v>
      </c>
      <c r="K377" s="286" t="s">
        <v>10</v>
      </c>
      <c r="L377" s="287"/>
    </row>
    <row r="378" spans="1:16" s="288" customFormat="1" ht="25.5" x14ac:dyDescent="0.2">
      <c r="A378" s="282" t="s">
        <v>1086</v>
      </c>
      <c r="B378" s="283" t="s">
        <v>1040</v>
      </c>
      <c r="C378" s="283" t="s">
        <v>1035</v>
      </c>
      <c r="D378" s="283"/>
      <c r="E378" s="284">
        <v>2.6999999999999999E-5</v>
      </c>
      <c r="F378" s="284">
        <v>1.1000000000000001E-3</v>
      </c>
      <c r="G378" s="284">
        <v>273</v>
      </c>
      <c r="H378" s="285" t="s">
        <v>1064</v>
      </c>
      <c r="I378" s="284">
        <v>1.0999999999999999E-2</v>
      </c>
      <c r="J378" s="296"/>
      <c r="K378" s="286" t="s">
        <v>1036</v>
      </c>
      <c r="L378" s="287"/>
      <c r="M378" s="287"/>
      <c r="N378" s="287"/>
      <c r="O378" s="287"/>
    </row>
    <row r="379" spans="1:16" s="288" customFormat="1" ht="25.5" x14ac:dyDescent="0.2">
      <c r="A379" s="282" t="s">
        <v>1086</v>
      </c>
      <c r="B379" s="283" t="s">
        <v>1040</v>
      </c>
      <c r="C379" s="283" t="s">
        <v>1154</v>
      </c>
      <c r="D379" s="283">
        <v>180</v>
      </c>
      <c r="E379" s="284">
        <v>2.6999999999999999E-5</v>
      </c>
      <c r="F379" s="284">
        <v>1.1000000000000001E-3</v>
      </c>
      <c r="G379" s="284">
        <v>273</v>
      </c>
      <c r="H379" s="285" t="s">
        <v>1064</v>
      </c>
      <c r="I379" s="284">
        <v>1.4999999999999999E-4</v>
      </c>
      <c r="J379" s="283">
        <v>1E-3</v>
      </c>
      <c r="K379" s="286" t="s">
        <v>1037</v>
      </c>
      <c r="L379" s="287"/>
    </row>
    <row r="380" spans="1:16" s="288" customFormat="1" ht="25.5" x14ac:dyDescent="0.2">
      <c r="A380" s="282" t="s">
        <v>1086</v>
      </c>
      <c r="B380" s="283" t="s">
        <v>1040</v>
      </c>
      <c r="C380" s="283" t="s">
        <v>1149</v>
      </c>
      <c r="D380" s="283">
        <v>90</v>
      </c>
      <c r="E380" s="284">
        <v>2.6999999999999999E-5</v>
      </c>
      <c r="F380" s="284">
        <v>1.1000000000000001E-3</v>
      </c>
      <c r="G380" s="284">
        <v>273</v>
      </c>
      <c r="H380" s="285" t="s">
        <v>1064</v>
      </c>
      <c r="I380" s="284">
        <v>4.4000000000000002E-4</v>
      </c>
      <c r="J380" s="283">
        <v>1E-3</v>
      </c>
      <c r="K380" s="286" t="s">
        <v>1037</v>
      </c>
      <c r="L380" s="287"/>
    </row>
    <row r="381" spans="1:16" s="288" customFormat="1" ht="25.5" x14ac:dyDescent="0.2">
      <c r="A381" s="282" t="s">
        <v>1086</v>
      </c>
      <c r="B381" s="283" t="s">
        <v>1040</v>
      </c>
      <c r="C381" s="283" t="s">
        <v>1163</v>
      </c>
      <c r="D381" s="283">
        <v>180</v>
      </c>
      <c r="E381" s="284">
        <v>2.6999999999999999E-5</v>
      </c>
      <c r="F381" s="284">
        <v>1.1000000000000001E-3</v>
      </c>
      <c r="G381" s="284">
        <v>273</v>
      </c>
      <c r="H381" s="285" t="s">
        <v>1064</v>
      </c>
      <c r="I381" s="284">
        <v>0.16</v>
      </c>
      <c r="J381" s="283">
        <v>10</v>
      </c>
      <c r="K381" s="286" t="s">
        <v>10</v>
      </c>
      <c r="L381" s="287"/>
    </row>
    <row r="382" spans="1:16" s="281" customFormat="1" x14ac:dyDescent="0.2">
      <c r="A382" s="276" t="s">
        <v>816</v>
      </c>
      <c r="B382" s="277" t="s">
        <v>1040</v>
      </c>
      <c r="C382" s="277" t="s">
        <v>1035</v>
      </c>
      <c r="D382" s="277"/>
      <c r="E382" s="278">
        <v>3.7000000000000002E-6</v>
      </c>
      <c r="F382" s="278"/>
      <c r="G382" s="278">
        <v>5410</v>
      </c>
      <c r="H382" s="277" t="s">
        <v>1032</v>
      </c>
      <c r="I382" s="278">
        <v>0.11</v>
      </c>
      <c r="J382" s="278"/>
      <c r="K382" s="279" t="s">
        <v>1036</v>
      </c>
      <c r="L382" s="280"/>
      <c r="M382" s="280"/>
      <c r="N382" s="280"/>
      <c r="O382" s="280"/>
      <c r="P382" s="280"/>
    </row>
    <row r="383" spans="1:16" s="281" customFormat="1" ht="14.25" x14ac:dyDescent="0.2">
      <c r="A383" s="276" t="s">
        <v>816</v>
      </c>
      <c r="B383" s="277" t="s">
        <v>1040</v>
      </c>
      <c r="C383" s="277" t="s">
        <v>1148</v>
      </c>
      <c r="D383" s="277">
        <v>180</v>
      </c>
      <c r="E383" s="278">
        <v>3.7000000000000002E-6</v>
      </c>
      <c r="F383" s="278"/>
      <c r="G383" s="278">
        <v>5410</v>
      </c>
      <c r="H383" s="277" t="s">
        <v>1032</v>
      </c>
      <c r="I383" s="278">
        <v>6.8000000000000005E-4</v>
      </c>
      <c r="J383" s="277">
        <v>1E-3</v>
      </c>
      <c r="K383" s="279" t="s">
        <v>1037</v>
      </c>
      <c r="L383" s="280"/>
      <c r="M383" s="280"/>
    </row>
    <row r="384" spans="1:16" s="281" customFormat="1" x14ac:dyDescent="0.2">
      <c r="A384" s="276" t="s">
        <v>816</v>
      </c>
      <c r="B384" s="277" t="s">
        <v>1040</v>
      </c>
      <c r="C384" s="277" t="s">
        <v>1042</v>
      </c>
      <c r="D384" s="277">
        <v>60</v>
      </c>
      <c r="E384" s="278">
        <v>3.7000000000000002E-6</v>
      </c>
      <c r="F384" s="278"/>
      <c r="G384" s="278">
        <v>5410</v>
      </c>
      <c r="H384" s="277" t="s">
        <v>1032</v>
      </c>
      <c r="I384" s="278">
        <v>4.4000000000000003E-3</v>
      </c>
      <c r="J384" s="277">
        <v>1E-3</v>
      </c>
      <c r="K384" s="279" t="s">
        <v>1037</v>
      </c>
      <c r="L384" s="280"/>
      <c r="M384" s="280"/>
      <c r="N384" s="280"/>
    </row>
    <row r="385" spans="1:15" s="288" customFormat="1" ht="25.5" x14ac:dyDescent="0.2">
      <c r="A385" s="282" t="s">
        <v>817</v>
      </c>
      <c r="B385" s="283" t="s">
        <v>1040</v>
      </c>
      <c r="C385" s="283" t="s">
        <v>1035</v>
      </c>
      <c r="D385" s="283"/>
      <c r="E385" s="284">
        <v>2.0000000000000002E-5</v>
      </c>
      <c r="F385" s="284">
        <v>7.5000000000000002E-4</v>
      </c>
      <c r="G385" s="284">
        <v>400</v>
      </c>
      <c r="H385" s="285" t="s">
        <v>1064</v>
      </c>
      <c r="I385" s="284">
        <v>1.7000000000000001E-2</v>
      </c>
      <c r="J385" s="296"/>
      <c r="K385" s="286" t="s">
        <v>1036</v>
      </c>
      <c r="L385" s="287"/>
      <c r="M385" s="287"/>
      <c r="N385" s="287"/>
      <c r="O385" s="287"/>
    </row>
    <row r="386" spans="1:15" s="288" customFormat="1" ht="25.5" x14ac:dyDescent="0.2">
      <c r="A386" s="282" t="s">
        <v>817</v>
      </c>
      <c r="B386" s="283" t="s">
        <v>1040</v>
      </c>
      <c r="C386" s="283" t="s">
        <v>1148</v>
      </c>
      <c r="D386" s="283">
        <v>180</v>
      </c>
      <c r="E386" s="284">
        <v>2.0000000000000002E-5</v>
      </c>
      <c r="F386" s="284">
        <v>7.5000000000000002E-4</v>
      </c>
      <c r="G386" s="284">
        <v>400</v>
      </c>
      <c r="H386" s="285" t="s">
        <v>1064</v>
      </c>
      <c r="I386" s="284">
        <v>2.2000000000000001E-4</v>
      </c>
      <c r="J386" s="283">
        <v>1E-3</v>
      </c>
      <c r="K386" s="286" t="s">
        <v>1037</v>
      </c>
      <c r="L386" s="287"/>
    </row>
    <row r="387" spans="1:15" s="288" customFormat="1" ht="25.5" x14ac:dyDescent="0.2">
      <c r="A387" s="282" t="s">
        <v>817</v>
      </c>
      <c r="B387" s="283" t="s">
        <v>1040</v>
      </c>
      <c r="C387" s="283" t="s">
        <v>1149</v>
      </c>
      <c r="D387" s="283">
        <v>90</v>
      </c>
      <c r="E387" s="284">
        <v>2.0000000000000002E-5</v>
      </c>
      <c r="F387" s="284">
        <v>7.5000000000000002E-4</v>
      </c>
      <c r="G387" s="284">
        <v>400</v>
      </c>
      <c r="H387" s="285" t="s">
        <v>1064</v>
      </c>
      <c r="I387" s="284">
        <v>6.4000000000000005E-4</v>
      </c>
      <c r="J387" s="283">
        <v>1E-3</v>
      </c>
      <c r="K387" s="286" t="s">
        <v>1037</v>
      </c>
      <c r="L387" s="287"/>
    </row>
    <row r="388" spans="1:15" s="288" customFormat="1" ht="25.5" x14ac:dyDescent="0.2">
      <c r="A388" s="282" t="s">
        <v>818</v>
      </c>
      <c r="B388" s="283" t="s">
        <v>1040</v>
      </c>
      <c r="C388" s="283" t="s">
        <v>1035</v>
      </c>
      <c r="D388" s="283"/>
      <c r="E388" s="284">
        <v>1.7E-5</v>
      </c>
      <c r="F388" s="284">
        <v>5.9999999999999995E-4</v>
      </c>
      <c r="G388" s="284">
        <v>500</v>
      </c>
      <c r="H388" s="285" t="s">
        <v>1064</v>
      </c>
      <c r="I388" s="284">
        <v>2.1000000000000001E-2</v>
      </c>
      <c r="J388" s="284"/>
      <c r="K388" s="286" t="s">
        <v>1036</v>
      </c>
      <c r="L388" s="287"/>
      <c r="M388" s="287"/>
      <c r="N388" s="287"/>
      <c r="O388" s="287"/>
    </row>
    <row r="389" spans="1:15" s="288" customFormat="1" ht="25.5" x14ac:dyDescent="0.2">
      <c r="A389" s="282" t="s">
        <v>818</v>
      </c>
      <c r="B389" s="283" t="s">
        <v>1040</v>
      </c>
      <c r="C389" s="283" t="s">
        <v>1148</v>
      </c>
      <c r="D389" s="283">
        <v>180</v>
      </c>
      <c r="E389" s="284">
        <v>1.7E-5</v>
      </c>
      <c r="F389" s="284">
        <v>5.9999999999999995E-4</v>
      </c>
      <c r="G389" s="284">
        <v>500</v>
      </c>
      <c r="H389" s="285" t="s">
        <v>1064</v>
      </c>
      <c r="I389" s="284">
        <v>2.7E-4</v>
      </c>
      <c r="J389" s="283">
        <v>1E-3</v>
      </c>
      <c r="K389" s="286" t="s">
        <v>1037</v>
      </c>
      <c r="L389" s="287"/>
    </row>
    <row r="390" spans="1:15" s="288" customFormat="1" ht="25.5" x14ac:dyDescent="0.2">
      <c r="A390" s="282" t="s">
        <v>818</v>
      </c>
      <c r="B390" s="283" t="s">
        <v>1040</v>
      </c>
      <c r="C390" s="283" t="s">
        <v>1149</v>
      </c>
      <c r="D390" s="283">
        <v>90</v>
      </c>
      <c r="E390" s="284">
        <v>1.7E-5</v>
      </c>
      <c r="F390" s="284">
        <v>5.9999999999999995E-4</v>
      </c>
      <c r="G390" s="284">
        <v>500</v>
      </c>
      <c r="H390" s="285" t="s">
        <v>1064</v>
      </c>
      <c r="I390" s="284">
        <v>8.0000000000000004E-4</v>
      </c>
      <c r="J390" s="283">
        <v>1E-3</v>
      </c>
      <c r="K390" s="286" t="s">
        <v>1037</v>
      </c>
      <c r="L390" s="287"/>
    </row>
    <row r="391" spans="1:15" s="288" customFormat="1" ht="25.5" x14ac:dyDescent="0.2">
      <c r="A391" s="282" t="s">
        <v>820</v>
      </c>
      <c r="B391" s="283" t="s">
        <v>1040</v>
      </c>
      <c r="C391" s="283" t="s">
        <v>1035</v>
      </c>
      <c r="D391" s="284">
        <v>2.6999999999999999E-5</v>
      </c>
      <c r="E391" s="284">
        <v>1.1000000000000001E-3</v>
      </c>
      <c r="F391" s="284"/>
      <c r="G391" s="284">
        <v>273</v>
      </c>
      <c r="H391" s="285" t="s">
        <v>1064</v>
      </c>
      <c r="I391" s="284">
        <v>1.0999999999999999E-2</v>
      </c>
      <c r="J391" s="284"/>
      <c r="K391" s="283" t="s">
        <v>1036</v>
      </c>
      <c r="L391" s="286"/>
      <c r="M391" s="287"/>
      <c r="N391" s="287"/>
      <c r="O391" s="287"/>
    </row>
    <row r="392" spans="1:15" s="288" customFormat="1" ht="25.5" x14ac:dyDescent="0.2">
      <c r="A392" s="282" t="s">
        <v>820</v>
      </c>
      <c r="B392" s="283" t="s">
        <v>1040</v>
      </c>
      <c r="C392" s="283" t="s">
        <v>1154</v>
      </c>
      <c r="D392" s="283">
        <v>180</v>
      </c>
      <c r="E392" s="284">
        <v>2.6999999999999999E-5</v>
      </c>
      <c r="F392" s="284">
        <v>1.1000000000000001E-3</v>
      </c>
      <c r="G392" s="284">
        <v>273</v>
      </c>
      <c r="H392" s="285" t="s">
        <v>1064</v>
      </c>
      <c r="I392" s="284">
        <v>1.4999999999999999E-4</v>
      </c>
      <c r="J392" s="283">
        <v>1E-3</v>
      </c>
      <c r="K392" s="286" t="s">
        <v>1037</v>
      </c>
      <c r="L392" s="287"/>
    </row>
    <row r="393" spans="1:15" s="288" customFormat="1" ht="25.5" x14ac:dyDescent="0.2">
      <c r="A393" s="282" t="s">
        <v>820</v>
      </c>
      <c r="B393" s="283" t="s">
        <v>1040</v>
      </c>
      <c r="C393" s="283" t="s">
        <v>1149</v>
      </c>
      <c r="D393" s="283">
        <v>90</v>
      </c>
      <c r="E393" s="284">
        <v>2.6999999999999999E-5</v>
      </c>
      <c r="F393" s="284">
        <v>1.1000000000000001E-3</v>
      </c>
      <c r="G393" s="284">
        <v>273</v>
      </c>
      <c r="H393" s="285" t="s">
        <v>1064</v>
      </c>
      <c r="I393" s="284">
        <v>4.4000000000000002E-4</v>
      </c>
      <c r="J393" s="283">
        <v>1E-3</v>
      </c>
      <c r="K393" s="286" t="s">
        <v>1037</v>
      </c>
      <c r="L393" s="287"/>
    </row>
    <row r="394" spans="1:15" s="288" customFormat="1" ht="25.5" x14ac:dyDescent="0.2">
      <c r="A394" s="282" t="s">
        <v>822</v>
      </c>
      <c r="B394" s="283" t="s">
        <v>1040</v>
      </c>
      <c r="C394" s="283" t="s">
        <v>1035</v>
      </c>
      <c r="D394" s="284">
        <v>9.5000000000000005E-5</v>
      </c>
      <c r="E394" s="284">
        <v>4.1000000000000003E-3</v>
      </c>
      <c r="F394" s="284"/>
      <c r="G394" s="284">
        <v>73.2</v>
      </c>
      <c r="H394" s="285" t="s">
        <v>1064</v>
      </c>
      <c r="I394" s="284">
        <v>3.0000000000000001E-3</v>
      </c>
      <c r="J394" s="284"/>
      <c r="K394" s="286" t="s">
        <v>1036</v>
      </c>
      <c r="L394" s="287"/>
      <c r="M394" s="287"/>
      <c r="N394" s="287"/>
      <c r="O394" s="287"/>
    </row>
    <row r="395" spans="1:15" s="288" customFormat="1" ht="25.5" x14ac:dyDescent="0.2">
      <c r="A395" s="282" t="s">
        <v>822</v>
      </c>
      <c r="B395" s="283" t="s">
        <v>1040</v>
      </c>
      <c r="C395" s="283" t="s">
        <v>1153</v>
      </c>
      <c r="D395" s="283">
        <v>180</v>
      </c>
      <c r="E395" s="284">
        <v>9.5000000000000005E-5</v>
      </c>
      <c r="F395" s="284">
        <v>4.1000000000000003E-3</v>
      </c>
      <c r="G395" s="284">
        <v>73.2</v>
      </c>
      <c r="H395" s="285" t="s">
        <v>1064</v>
      </c>
      <c r="I395" s="284">
        <v>4.0000000000000003E-5</v>
      </c>
      <c r="J395" s="283">
        <v>1E-3</v>
      </c>
      <c r="K395" s="286" t="s">
        <v>1037</v>
      </c>
      <c r="L395" s="287"/>
    </row>
    <row r="396" spans="1:15" s="288" customFormat="1" ht="26.25" thickBot="1" x14ac:dyDescent="0.25">
      <c r="A396" s="289" t="s">
        <v>822</v>
      </c>
      <c r="B396" s="290" t="s">
        <v>1040</v>
      </c>
      <c r="C396" s="290" t="s">
        <v>1162</v>
      </c>
      <c r="D396" s="290">
        <v>90</v>
      </c>
      <c r="E396" s="291">
        <v>9.5000000000000005E-5</v>
      </c>
      <c r="F396" s="291">
        <v>4.1000000000000003E-3</v>
      </c>
      <c r="G396" s="291">
        <v>73.2</v>
      </c>
      <c r="H396" s="292" t="s">
        <v>1064</v>
      </c>
      <c r="I396" s="291">
        <v>1.2E-4</v>
      </c>
      <c r="J396" s="290">
        <v>1E-3</v>
      </c>
      <c r="K396" s="293" t="s">
        <v>1037</v>
      </c>
      <c r="L396" s="287"/>
    </row>
    <row r="398" spans="1:15" s="275" customFormat="1" ht="28.5" customHeight="1" x14ac:dyDescent="0.2">
      <c r="A398" s="491" t="s">
        <v>1087</v>
      </c>
      <c r="B398" s="492"/>
      <c r="C398" s="492"/>
      <c r="D398" s="492"/>
      <c r="E398" s="492"/>
      <c r="F398" s="492"/>
      <c r="G398" s="492"/>
      <c r="H398" s="492"/>
      <c r="I398" s="492"/>
      <c r="J398" s="492"/>
      <c r="K398" s="492"/>
      <c r="L398" s="274"/>
      <c r="M398" s="274"/>
      <c r="N398" s="274"/>
    </row>
    <row r="399" spans="1:15" s="275" customFormat="1" ht="27.75" customHeight="1" x14ac:dyDescent="0.2">
      <c r="A399" s="491" t="s">
        <v>1088</v>
      </c>
      <c r="B399" s="492"/>
      <c r="C399" s="492"/>
      <c r="D399" s="492"/>
      <c r="E399" s="492"/>
      <c r="F399" s="492"/>
      <c r="G399" s="492"/>
      <c r="H399" s="492"/>
      <c r="I399" s="492"/>
      <c r="J399" s="492"/>
      <c r="K399" s="492"/>
      <c r="L399" s="274"/>
      <c r="M399" s="274"/>
      <c r="N399" s="274"/>
    </row>
    <row r="400" spans="1:15" x14ac:dyDescent="0.2">
      <c r="A400" s="493" t="s">
        <v>1089</v>
      </c>
      <c r="B400" s="493"/>
      <c r="C400" s="493"/>
      <c r="D400" s="493"/>
      <c r="E400" s="493"/>
      <c r="F400" s="493"/>
      <c r="G400" s="493"/>
      <c r="H400" s="493"/>
      <c r="I400" s="493"/>
      <c r="J400" s="493"/>
      <c r="K400" s="493"/>
    </row>
    <row r="401" spans="1:11" x14ac:dyDescent="0.2">
      <c r="A401" s="493" t="s">
        <v>1090</v>
      </c>
      <c r="B401" s="493"/>
      <c r="C401" s="493"/>
      <c r="D401" s="493"/>
      <c r="E401" s="493"/>
      <c r="F401" s="493"/>
      <c r="G401" s="493"/>
      <c r="H401" s="493"/>
      <c r="I401" s="493"/>
      <c r="J401" s="493"/>
      <c r="K401" s="493"/>
    </row>
    <row r="402" spans="1:11" x14ac:dyDescent="0.2">
      <c r="A402" s="493" t="s">
        <v>1091</v>
      </c>
      <c r="B402" s="493"/>
      <c r="C402" s="493"/>
      <c r="D402" s="493"/>
      <c r="E402" s="493"/>
      <c r="F402" s="493"/>
      <c r="G402" s="493"/>
      <c r="H402" s="493"/>
      <c r="I402" s="493"/>
      <c r="J402" s="493"/>
      <c r="K402" s="493"/>
    </row>
    <row r="403" spans="1:11" x14ac:dyDescent="0.2">
      <c r="A403" s="493" t="s">
        <v>1092</v>
      </c>
      <c r="B403" s="493"/>
      <c r="C403" s="493"/>
      <c r="D403" s="493"/>
      <c r="E403" s="493"/>
      <c r="F403" s="493"/>
      <c r="G403" s="493"/>
      <c r="H403" s="493"/>
      <c r="I403" s="493"/>
      <c r="J403" s="493"/>
      <c r="K403" s="493"/>
    </row>
    <row r="404" spans="1:11" x14ac:dyDescent="0.2">
      <c r="A404" s="493" t="s">
        <v>1093</v>
      </c>
      <c r="B404" s="493"/>
      <c r="C404" s="493"/>
      <c r="D404" s="493"/>
      <c r="E404" s="493"/>
      <c r="F404" s="493"/>
      <c r="G404" s="493"/>
      <c r="H404" s="493"/>
      <c r="I404" s="493"/>
      <c r="J404" s="493"/>
      <c r="K404" s="493"/>
    </row>
    <row r="407" spans="1:11" s="295" customFormat="1" x14ac:dyDescent="0.2">
      <c r="A407" s="400" t="s">
        <v>1094</v>
      </c>
      <c r="B407" s="400"/>
      <c r="C407" s="400"/>
      <c r="D407" s="400"/>
      <c r="E407" s="400"/>
      <c r="F407" s="400"/>
      <c r="G407" s="400"/>
      <c r="H407" s="400"/>
      <c r="I407" s="400"/>
      <c r="J407" s="400"/>
      <c r="K407" s="400"/>
    </row>
    <row r="408" spans="1:11" s="295" customFormat="1" ht="26.25" customHeight="1" x14ac:dyDescent="0.2">
      <c r="A408" s="400" t="s">
        <v>1095</v>
      </c>
      <c r="B408" s="400"/>
      <c r="C408" s="400"/>
      <c r="D408" s="400"/>
      <c r="E408" s="400"/>
      <c r="F408" s="400"/>
      <c r="G408" s="400"/>
      <c r="H408" s="400"/>
      <c r="I408" s="400"/>
      <c r="J408" s="400"/>
      <c r="K408" s="400"/>
    </row>
    <row r="409" spans="1:11" s="294" customFormat="1" x14ac:dyDescent="0.2">
      <c r="A409" s="399" t="s">
        <v>1096</v>
      </c>
      <c r="B409" s="399"/>
      <c r="C409" s="399"/>
      <c r="D409" s="399"/>
      <c r="E409" s="399"/>
      <c r="F409" s="399"/>
      <c r="G409" s="399"/>
      <c r="H409" s="399"/>
      <c r="I409" s="399"/>
      <c r="J409" s="399"/>
      <c r="K409" s="399"/>
    </row>
    <row r="410" spans="1:11" s="294" customFormat="1" x14ac:dyDescent="0.2">
      <c r="A410" s="399" t="s">
        <v>1097</v>
      </c>
      <c r="B410" s="399"/>
      <c r="C410" s="399"/>
      <c r="D410" s="399"/>
      <c r="E410" s="399"/>
      <c r="F410" s="399"/>
      <c r="G410" s="399"/>
      <c r="H410" s="399"/>
      <c r="I410" s="399"/>
      <c r="J410" s="399"/>
      <c r="K410" s="399"/>
    </row>
    <row r="411" spans="1:11" s="294" customFormat="1" x14ac:dyDescent="0.2">
      <c r="A411" s="399" t="s">
        <v>1098</v>
      </c>
      <c r="B411" s="399"/>
      <c r="C411" s="399"/>
      <c r="D411" s="399"/>
      <c r="E411" s="399"/>
      <c r="F411" s="399"/>
      <c r="G411" s="399"/>
      <c r="H411" s="399"/>
      <c r="I411" s="399"/>
      <c r="J411" s="399"/>
      <c r="K411" s="399"/>
    </row>
    <row r="412" spans="1:11" s="295" customFormat="1" x14ac:dyDescent="0.2">
      <c r="A412" s="400" t="s">
        <v>1099</v>
      </c>
      <c r="B412" s="400"/>
      <c r="C412" s="400"/>
      <c r="D412" s="400"/>
      <c r="E412" s="400"/>
      <c r="F412" s="400"/>
      <c r="G412" s="400"/>
      <c r="H412" s="400"/>
      <c r="I412" s="400"/>
      <c r="J412" s="400"/>
      <c r="K412" s="400"/>
    </row>
    <row r="413" spans="1:11" s="294" customFormat="1" x14ac:dyDescent="0.2">
      <c r="A413" s="399" t="s">
        <v>1100</v>
      </c>
      <c r="B413" s="399"/>
      <c r="C413" s="399"/>
      <c r="D413" s="399"/>
      <c r="E413" s="399"/>
      <c r="F413" s="399"/>
      <c r="G413" s="399"/>
      <c r="H413" s="399"/>
      <c r="I413" s="399"/>
      <c r="J413" s="399"/>
      <c r="K413" s="399"/>
    </row>
    <row r="414" spans="1:11" s="294" customFormat="1" x14ac:dyDescent="0.2">
      <c r="A414" s="399" t="s">
        <v>1101</v>
      </c>
      <c r="B414" s="399"/>
      <c r="C414" s="399"/>
      <c r="D414" s="399"/>
      <c r="E414" s="399"/>
      <c r="F414" s="399"/>
      <c r="G414" s="399"/>
      <c r="H414" s="399"/>
      <c r="I414" s="399"/>
      <c r="J414" s="399"/>
      <c r="K414" s="399"/>
    </row>
    <row r="415" spans="1:11" s="294" customFormat="1" x14ac:dyDescent="0.2">
      <c r="A415" s="399" t="s">
        <v>1102</v>
      </c>
      <c r="B415" s="399"/>
      <c r="C415" s="399"/>
      <c r="D415" s="399"/>
      <c r="E415" s="399"/>
      <c r="F415" s="399"/>
      <c r="G415" s="399"/>
      <c r="H415" s="399"/>
      <c r="I415" s="399"/>
      <c r="J415" s="399"/>
      <c r="K415" s="399"/>
    </row>
    <row r="416" spans="1:11" s="294" customFormat="1" x14ac:dyDescent="0.2">
      <c r="A416" s="399" t="s">
        <v>1103</v>
      </c>
      <c r="B416" s="399"/>
      <c r="C416" s="399"/>
      <c r="D416" s="399"/>
      <c r="E416" s="399"/>
      <c r="F416" s="399"/>
      <c r="G416" s="399"/>
      <c r="H416" s="399"/>
      <c r="I416" s="399"/>
      <c r="J416" s="399"/>
      <c r="K416" s="399"/>
    </row>
    <row r="417" spans="1:11" s="294" customFormat="1" x14ac:dyDescent="0.2">
      <c r="A417" s="399" t="s">
        <v>1104</v>
      </c>
      <c r="B417" s="399"/>
      <c r="C417" s="399"/>
      <c r="D417" s="399"/>
      <c r="E417" s="399"/>
      <c r="F417" s="399"/>
      <c r="G417" s="399"/>
      <c r="H417" s="399"/>
      <c r="I417" s="399"/>
      <c r="J417" s="399"/>
      <c r="K417" s="399"/>
    </row>
    <row r="418" spans="1:11" s="294" customFormat="1" x14ac:dyDescent="0.2">
      <c r="A418" s="399" t="s">
        <v>1105</v>
      </c>
      <c r="B418" s="399"/>
      <c r="C418" s="399"/>
      <c r="D418" s="399"/>
      <c r="E418" s="399"/>
      <c r="F418" s="399"/>
      <c r="G418" s="399"/>
      <c r="H418" s="399"/>
      <c r="I418" s="399"/>
      <c r="J418" s="399"/>
      <c r="K418" s="399"/>
    </row>
    <row r="419" spans="1:11" s="294" customFormat="1" x14ac:dyDescent="0.2">
      <c r="A419" s="399" t="s">
        <v>1106</v>
      </c>
      <c r="B419" s="399"/>
      <c r="C419" s="399"/>
      <c r="D419" s="399"/>
      <c r="E419" s="399"/>
      <c r="F419" s="399"/>
      <c r="G419" s="399"/>
      <c r="H419" s="399"/>
      <c r="I419" s="399"/>
      <c r="J419" s="399"/>
      <c r="K419" s="399"/>
    </row>
    <row r="420" spans="1:11" s="294" customFormat="1" x14ac:dyDescent="0.2">
      <c r="A420" s="400" t="s">
        <v>1107</v>
      </c>
      <c r="B420" s="399"/>
      <c r="C420" s="399"/>
      <c r="D420" s="399"/>
      <c r="E420" s="399"/>
      <c r="F420" s="399"/>
      <c r="G420" s="399"/>
      <c r="H420" s="399"/>
      <c r="I420" s="399"/>
      <c r="J420" s="399"/>
      <c r="K420" s="399"/>
    </row>
    <row r="421" spans="1:11" s="294" customFormat="1" x14ac:dyDescent="0.2">
      <c r="A421" s="399" t="s">
        <v>1108</v>
      </c>
      <c r="B421" s="399"/>
      <c r="C421" s="399"/>
      <c r="D421" s="399"/>
      <c r="E421" s="399"/>
      <c r="F421" s="399"/>
      <c r="G421" s="399"/>
      <c r="H421" s="399"/>
      <c r="I421" s="399"/>
      <c r="J421" s="399"/>
      <c r="K421" s="399"/>
    </row>
    <row r="422" spans="1:11" s="294" customFormat="1" x14ac:dyDescent="0.2">
      <c r="A422" s="399" t="s">
        <v>1164</v>
      </c>
      <c r="B422" s="399"/>
      <c r="C422" s="399"/>
      <c r="D422" s="399"/>
      <c r="E422" s="399"/>
      <c r="F422" s="399"/>
      <c r="G422" s="399"/>
      <c r="H422" s="399"/>
      <c r="I422" s="399"/>
      <c r="J422" s="399"/>
      <c r="K422" s="399"/>
    </row>
    <row r="423" spans="1:11" s="294" customFormat="1" x14ac:dyDescent="0.2">
      <c r="A423" s="399" t="s">
        <v>1165</v>
      </c>
      <c r="B423" s="399"/>
      <c r="C423" s="399"/>
      <c r="D423" s="399"/>
      <c r="E423" s="399"/>
      <c r="F423" s="399"/>
      <c r="G423" s="399"/>
      <c r="H423" s="399"/>
      <c r="I423" s="399"/>
      <c r="J423" s="399"/>
      <c r="K423" s="399"/>
    </row>
    <row r="424" spans="1:11" s="294" customFormat="1" x14ac:dyDescent="0.2">
      <c r="A424" s="399" t="s">
        <v>1166</v>
      </c>
      <c r="B424" s="399"/>
      <c r="C424" s="399"/>
      <c r="D424" s="399"/>
      <c r="E424" s="399"/>
      <c r="F424" s="399"/>
      <c r="G424" s="399"/>
      <c r="H424" s="399"/>
      <c r="I424" s="399"/>
      <c r="J424" s="399"/>
      <c r="K424" s="399"/>
    </row>
    <row r="425" spans="1:11" s="294" customFormat="1" x14ac:dyDescent="0.2">
      <c r="A425" s="399" t="s">
        <v>1109</v>
      </c>
      <c r="B425" s="399"/>
      <c r="C425" s="399"/>
      <c r="D425" s="399"/>
      <c r="E425" s="399"/>
      <c r="F425" s="399"/>
      <c r="G425" s="399"/>
      <c r="H425" s="399"/>
      <c r="I425" s="399"/>
      <c r="J425" s="399"/>
      <c r="K425" s="399"/>
    </row>
    <row r="426" spans="1:11" s="294" customFormat="1" x14ac:dyDescent="0.2">
      <c r="A426" s="399" t="s">
        <v>1167</v>
      </c>
      <c r="B426" s="399"/>
      <c r="C426" s="399"/>
      <c r="D426" s="399"/>
      <c r="E426" s="399"/>
      <c r="F426" s="399"/>
      <c r="G426" s="399"/>
      <c r="H426" s="399"/>
      <c r="I426" s="399"/>
      <c r="J426" s="399"/>
      <c r="K426" s="399"/>
    </row>
    <row r="427" spans="1:11" s="294" customFormat="1" x14ac:dyDescent="0.2">
      <c r="A427" s="399" t="s">
        <v>1110</v>
      </c>
      <c r="B427" s="399"/>
      <c r="C427" s="399"/>
      <c r="D427" s="399"/>
      <c r="E427" s="399"/>
      <c r="F427" s="399"/>
      <c r="G427" s="399"/>
      <c r="H427" s="399"/>
      <c r="I427" s="399"/>
      <c r="J427" s="399"/>
      <c r="K427" s="399"/>
    </row>
    <row r="428" spans="1:11" s="294" customFormat="1" x14ac:dyDescent="0.2">
      <c r="A428" s="399" t="s">
        <v>1168</v>
      </c>
      <c r="B428" s="399"/>
      <c r="C428" s="399"/>
      <c r="D428" s="399"/>
      <c r="E428" s="399"/>
      <c r="F428" s="399"/>
      <c r="G428" s="399"/>
      <c r="H428" s="399"/>
      <c r="I428" s="399"/>
      <c r="J428" s="399"/>
      <c r="K428" s="399"/>
    </row>
    <row r="429" spans="1:11" s="294" customFormat="1" x14ac:dyDescent="0.2">
      <c r="A429" s="399" t="s">
        <v>1169</v>
      </c>
      <c r="B429" s="399"/>
      <c r="C429" s="399"/>
      <c r="D429" s="399"/>
      <c r="E429" s="399"/>
      <c r="F429" s="399"/>
      <c r="G429" s="399"/>
      <c r="H429" s="399"/>
      <c r="I429" s="399"/>
      <c r="J429" s="399"/>
      <c r="K429" s="399"/>
    </row>
    <row r="430" spans="1:11" s="294" customFormat="1" x14ac:dyDescent="0.2">
      <c r="A430" s="399" t="s">
        <v>1170</v>
      </c>
      <c r="B430" s="399"/>
      <c r="C430" s="399"/>
      <c r="D430" s="399"/>
      <c r="E430" s="399"/>
      <c r="F430" s="399"/>
      <c r="G430" s="399"/>
      <c r="H430" s="399"/>
      <c r="I430" s="399"/>
      <c r="J430" s="399"/>
      <c r="K430" s="399"/>
    </row>
    <row r="431" spans="1:11" s="294" customFormat="1" x14ac:dyDescent="0.2">
      <c r="A431" s="399" t="s">
        <v>1111</v>
      </c>
      <c r="B431" s="399"/>
      <c r="C431" s="399"/>
      <c r="D431" s="399"/>
      <c r="E431" s="399"/>
      <c r="F431" s="399"/>
      <c r="G431" s="399"/>
      <c r="H431" s="399"/>
      <c r="I431" s="399"/>
      <c r="J431" s="399"/>
      <c r="K431" s="399"/>
    </row>
    <row r="432" spans="1:11" s="295" customFormat="1" x14ac:dyDescent="0.2">
      <c r="A432" s="400" t="s">
        <v>1112</v>
      </c>
      <c r="B432" s="400"/>
      <c r="C432" s="400"/>
      <c r="D432" s="400"/>
      <c r="E432" s="400"/>
      <c r="F432" s="400"/>
      <c r="G432" s="400"/>
      <c r="H432" s="400"/>
      <c r="I432" s="400"/>
      <c r="J432" s="400"/>
      <c r="K432" s="400"/>
    </row>
    <row r="433" spans="1:11" s="294" customFormat="1" x14ac:dyDescent="0.2">
      <c r="A433" s="399" t="s">
        <v>1113</v>
      </c>
      <c r="B433" s="399"/>
      <c r="C433" s="399"/>
      <c r="D433" s="399"/>
      <c r="E433" s="399"/>
      <c r="F433" s="399"/>
      <c r="G433" s="399"/>
      <c r="H433" s="399"/>
      <c r="I433" s="399"/>
      <c r="J433" s="399"/>
      <c r="K433" s="399"/>
    </row>
    <row r="434" spans="1:11" s="294" customFormat="1" x14ac:dyDescent="0.2">
      <c r="A434" s="399" t="s">
        <v>1114</v>
      </c>
      <c r="B434" s="399"/>
      <c r="C434" s="399"/>
      <c r="D434" s="399"/>
      <c r="E434" s="399"/>
      <c r="F434" s="399"/>
      <c r="G434" s="399"/>
      <c r="H434" s="399"/>
      <c r="I434" s="399"/>
      <c r="J434" s="399"/>
      <c r="K434" s="399"/>
    </row>
    <row r="435" spans="1:11" s="294" customFormat="1" x14ac:dyDescent="0.2">
      <c r="A435" s="399" t="s">
        <v>1115</v>
      </c>
      <c r="B435" s="399"/>
      <c r="C435" s="399"/>
      <c r="D435" s="399"/>
      <c r="E435" s="399"/>
      <c r="F435" s="399"/>
      <c r="G435" s="399"/>
      <c r="H435" s="399"/>
      <c r="I435" s="399"/>
      <c r="J435" s="399"/>
      <c r="K435" s="399"/>
    </row>
    <row r="436" spans="1:11" s="294" customFormat="1" x14ac:dyDescent="0.2">
      <c r="A436" s="399" t="s">
        <v>1116</v>
      </c>
      <c r="B436" s="399"/>
      <c r="C436" s="399"/>
      <c r="D436" s="399"/>
      <c r="E436" s="399"/>
      <c r="F436" s="399"/>
      <c r="G436" s="399"/>
      <c r="H436" s="399"/>
      <c r="I436" s="399"/>
      <c r="J436" s="399"/>
      <c r="K436" s="399"/>
    </row>
    <row r="437" spans="1:11" s="295" customFormat="1" x14ac:dyDescent="0.2">
      <c r="A437" s="400" t="s">
        <v>1117</v>
      </c>
      <c r="B437" s="400"/>
      <c r="C437" s="400"/>
      <c r="D437" s="400"/>
      <c r="E437" s="400"/>
      <c r="F437" s="400"/>
      <c r="G437" s="400"/>
      <c r="H437" s="400"/>
      <c r="I437" s="400"/>
      <c r="J437" s="400"/>
      <c r="K437" s="400"/>
    </row>
    <row r="438" spans="1:11" s="294" customFormat="1" x14ac:dyDescent="0.2">
      <c r="A438" s="399" t="s">
        <v>1118</v>
      </c>
      <c r="B438" s="399"/>
      <c r="C438" s="399"/>
      <c r="D438" s="399"/>
      <c r="E438" s="399"/>
      <c r="F438" s="399"/>
      <c r="G438" s="399"/>
      <c r="H438" s="399"/>
      <c r="I438" s="399"/>
      <c r="J438" s="399"/>
      <c r="K438" s="399"/>
    </row>
    <row r="439" spans="1:11" s="294" customFormat="1" x14ac:dyDescent="0.2">
      <c r="A439" s="399" t="s">
        <v>1119</v>
      </c>
      <c r="B439" s="399"/>
      <c r="C439" s="399"/>
      <c r="D439" s="399"/>
      <c r="E439" s="399"/>
      <c r="F439" s="399"/>
      <c r="G439" s="399"/>
      <c r="H439" s="399"/>
      <c r="I439" s="399"/>
      <c r="J439" s="399"/>
      <c r="K439" s="399"/>
    </row>
    <row r="440" spans="1:11" s="295" customFormat="1" x14ac:dyDescent="0.2">
      <c r="A440" s="400" t="s">
        <v>1120</v>
      </c>
      <c r="B440" s="400"/>
      <c r="C440" s="400"/>
      <c r="D440" s="400"/>
      <c r="E440" s="400"/>
      <c r="F440" s="400"/>
      <c r="G440" s="400"/>
      <c r="H440" s="400"/>
      <c r="I440" s="400"/>
      <c r="J440" s="400"/>
      <c r="K440" s="400"/>
    </row>
    <row r="441" spans="1:11" s="294" customFormat="1" x14ac:dyDescent="0.2">
      <c r="A441" s="399" t="s">
        <v>1121</v>
      </c>
      <c r="B441" s="399"/>
      <c r="C441" s="399"/>
      <c r="D441" s="399"/>
      <c r="E441" s="399"/>
      <c r="F441" s="399"/>
      <c r="G441" s="399"/>
      <c r="H441" s="399"/>
      <c r="I441" s="399"/>
      <c r="J441" s="399"/>
      <c r="K441" s="399"/>
    </row>
    <row r="442" spans="1:11" s="294" customFormat="1" x14ac:dyDescent="0.2">
      <c r="A442" s="399" t="s">
        <v>1122</v>
      </c>
      <c r="B442" s="399"/>
      <c r="C442" s="399"/>
      <c r="D442" s="399"/>
      <c r="E442" s="399"/>
      <c r="F442" s="399"/>
      <c r="G442" s="399"/>
      <c r="H442" s="399"/>
      <c r="I442" s="399"/>
      <c r="J442" s="399"/>
      <c r="K442" s="399"/>
    </row>
    <row r="443" spans="1:11" s="295" customFormat="1" x14ac:dyDescent="0.2">
      <c r="A443" s="400" t="s">
        <v>1123</v>
      </c>
      <c r="B443" s="400"/>
      <c r="C443" s="400"/>
      <c r="D443" s="400"/>
      <c r="E443" s="400"/>
      <c r="F443" s="400"/>
      <c r="G443" s="400"/>
      <c r="H443" s="400"/>
      <c r="I443" s="400"/>
      <c r="J443" s="400"/>
      <c r="K443" s="400"/>
    </row>
    <row r="444" spans="1:11" s="294" customFormat="1" x14ac:dyDescent="0.2">
      <c r="A444" s="399" t="s">
        <v>1124</v>
      </c>
      <c r="B444" s="399"/>
      <c r="C444" s="399"/>
      <c r="D444" s="399"/>
      <c r="E444" s="399"/>
      <c r="F444" s="399"/>
      <c r="G444" s="399"/>
      <c r="H444" s="399"/>
      <c r="I444" s="399"/>
      <c r="J444" s="399"/>
      <c r="K444" s="399"/>
    </row>
    <row r="445" spans="1:11" s="294" customFormat="1" x14ac:dyDescent="0.2">
      <c r="A445" s="399" t="s">
        <v>1125</v>
      </c>
      <c r="B445" s="399"/>
      <c r="C445" s="399"/>
      <c r="D445" s="399"/>
      <c r="E445" s="399"/>
      <c r="F445" s="399"/>
      <c r="G445" s="399"/>
      <c r="H445" s="399"/>
      <c r="I445" s="399"/>
      <c r="J445" s="399"/>
      <c r="K445" s="399"/>
    </row>
    <row r="446" spans="1:11" s="295" customFormat="1" x14ac:dyDescent="0.2">
      <c r="A446" s="400" t="s">
        <v>1126</v>
      </c>
      <c r="B446" s="400"/>
      <c r="C446" s="400"/>
      <c r="D446" s="400"/>
      <c r="E446" s="400"/>
      <c r="F446" s="400"/>
      <c r="G446" s="400"/>
      <c r="H446" s="400"/>
      <c r="I446" s="400"/>
      <c r="J446" s="400"/>
      <c r="K446" s="400"/>
    </row>
    <row r="447" spans="1:11" s="294" customFormat="1" x14ac:dyDescent="0.2">
      <c r="A447" s="399" t="s">
        <v>1127</v>
      </c>
      <c r="B447" s="399"/>
      <c r="C447" s="399"/>
      <c r="D447" s="399"/>
      <c r="E447" s="399"/>
      <c r="F447" s="399"/>
      <c r="G447" s="399"/>
      <c r="H447" s="399"/>
      <c r="I447" s="399"/>
      <c r="J447" s="399"/>
      <c r="K447" s="399"/>
    </row>
    <row r="448" spans="1:11" s="294" customFormat="1" x14ac:dyDescent="0.2">
      <c r="A448" s="399" t="s">
        <v>1128</v>
      </c>
      <c r="B448" s="399"/>
      <c r="C448" s="399"/>
      <c r="D448" s="399"/>
      <c r="E448" s="399"/>
      <c r="F448" s="399"/>
      <c r="G448" s="399"/>
      <c r="H448" s="399"/>
      <c r="I448" s="399"/>
      <c r="J448" s="399"/>
      <c r="K448" s="399"/>
    </row>
    <row r="449" spans="1:11" s="294" customFormat="1" x14ac:dyDescent="0.2">
      <c r="A449" s="399" t="s">
        <v>1129</v>
      </c>
      <c r="B449" s="399"/>
      <c r="C449" s="399"/>
      <c r="D449" s="399"/>
      <c r="E449" s="399"/>
      <c r="F449" s="399"/>
      <c r="G449" s="399"/>
      <c r="H449" s="399"/>
      <c r="I449" s="399"/>
      <c r="J449" s="399"/>
      <c r="K449" s="399"/>
    </row>
    <row r="450" spans="1:11" s="294" customFormat="1" x14ac:dyDescent="0.2">
      <c r="A450" s="399" t="s">
        <v>1130</v>
      </c>
      <c r="B450" s="399"/>
      <c r="C450" s="399"/>
      <c r="D450" s="399"/>
      <c r="E450" s="399"/>
      <c r="F450" s="399"/>
      <c r="G450" s="399"/>
      <c r="H450" s="399"/>
      <c r="I450" s="399"/>
      <c r="J450" s="399"/>
      <c r="K450" s="399"/>
    </row>
    <row r="451" spans="1:11" s="294" customFormat="1" x14ac:dyDescent="0.2">
      <c r="A451" s="399" t="s">
        <v>1131</v>
      </c>
      <c r="B451" s="399"/>
      <c r="C451" s="399"/>
      <c r="D451" s="399"/>
      <c r="E451" s="399"/>
      <c r="F451" s="399"/>
      <c r="G451" s="399"/>
      <c r="H451" s="399"/>
      <c r="I451" s="399"/>
      <c r="J451" s="399"/>
      <c r="K451" s="399"/>
    </row>
    <row r="452" spans="1:11" s="294" customFormat="1" x14ac:dyDescent="0.2">
      <c r="A452" s="399" t="s">
        <v>1132</v>
      </c>
      <c r="B452" s="399"/>
      <c r="C452" s="399"/>
      <c r="D452" s="399"/>
      <c r="E452" s="399"/>
      <c r="F452" s="399"/>
      <c r="G452" s="399"/>
      <c r="H452" s="399"/>
      <c r="I452" s="399"/>
      <c r="J452" s="399"/>
      <c r="K452" s="399"/>
    </row>
    <row r="453" spans="1:11" s="294" customFormat="1" x14ac:dyDescent="0.2">
      <c r="A453" s="399" t="s">
        <v>1133</v>
      </c>
      <c r="B453" s="399"/>
      <c r="C453" s="399"/>
      <c r="D453" s="399"/>
      <c r="E453" s="399"/>
      <c r="F453" s="399"/>
      <c r="G453" s="399"/>
      <c r="H453" s="399"/>
      <c r="I453" s="399"/>
      <c r="J453" s="399"/>
      <c r="K453" s="399"/>
    </row>
    <row r="454" spans="1:11" s="294" customFormat="1" x14ac:dyDescent="0.2">
      <c r="A454" s="399" t="s">
        <v>1134</v>
      </c>
      <c r="B454" s="399"/>
      <c r="C454" s="399"/>
      <c r="D454" s="399"/>
      <c r="E454" s="399"/>
      <c r="F454" s="399"/>
      <c r="G454" s="399"/>
      <c r="H454" s="399"/>
      <c r="I454" s="399"/>
      <c r="J454" s="399"/>
      <c r="K454" s="399"/>
    </row>
    <row r="455" spans="1:11" s="294" customFormat="1" x14ac:dyDescent="0.2">
      <c r="A455" s="399" t="s">
        <v>1135</v>
      </c>
      <c r="B455" s="399"/>
      <c r="C455" s="399"/>
      <c r="D455" s="399"/>
      <c r="E455" s="399"/>
      <c r="F455" s="399"/>
      <c r="G455" s="399"/>
      <c r="H455" s="399"/>
      <c r="I455" s="399"/>
      <c r="J455" s="399"/>
      <c r="K455" s="399"/>
    </row>
    <row r="456" spans="1:11" s="294" customFormat="1" x14ac:dyDescent="0.2">
      <c r="A456" s="399" t="s">
        <v>1136</v>
      </c>
      <c r="B456" s="399"/>
      <c r="C456" s="399"/>
      <c r="D456" s="399"/>
      <c r="E456" s="399"/>
      <c r="F456" s="399"/>
      <c r="G456" s="399"/>
      <c r="H456" s="399"/>
      <c r="I456" s="399"/>
      <c r="J456" s="399"/>
      <c r="K456" s="399"/>
    </row>
    <row r="457" spans="1:11" s="294" customFormat="1" x14ac:dyDescent="0.2">
      <c r="A457" s="400" t="s">
        <v>1137</v>
      </c>
      <c r="B457" s="399"/>
      <c r="C457" s="399"/>
      <c r="D457" s="399"/>
      <c r="E457" s="399"/>
      <c r="F457" s="399"/>
      <c r="G457" s="399"/>
      <c r="H457" s="399"/>
      <c r="I457" s="399"/>
      <c r="J457" s="399"/>
      <c r="K457" s="399"/>
    </row>
    <row r="458" spans="1:11" s="294" customFormat="1" x14ac:dyDescent="0.2">
      <c r="A458" s="399" t="s">
        <v>1138</v>
      </c>
      <c r="B458" s="399"/>
      <c r="C458" s="399"/>
      <c r="D458" s="399"/>
      <c r="E458" s="399"/>
      <c r="F458" s="399"/>
      <c r="G458" s="399"/>
      <c r="H458" s="399"/>
      <c r="I458" s="399"/>
      <c r="J458" s="399"/>
      <c r="K458" s="399"/>
    </row>
    <row r="459" spans="1:11" s="294" customFormat="1" x14ac:dyDescent="0.2">
      <c r="A459" s="399" t="s">
        <v>1139</v>
      </c>
      <c r="B459" s="399"/>
      <c r="C459" s="399"/>
      <c r="D459" s="399"/>
      <c r="E459" s="399"/>
      <c r="F459" s="399"/>
      <c r="G459" s="399"/>
      <c r="H459" s="399"/>
      <c r="I459" s="399"/>
      <c r="J459" s="399"/>
      <c r="K459" s="399"/>
    </row>
    <row r="460" spans="1:11" s="294" customFormat="1" x14ac:dyDescent="0.2">
      <c r="A460" s="399" t="s">
        <v>1140</v>
      </c>
      <c r="B460" s="399"/>
      <c r="C460" s="399"/>
      <c r="D460" s="399"/>
      <c r="E460" s="399"/>
      <c r="F460" s="399"/>
      <c r="G460" s="399"/>
      <c r="H460" s="399"/>
      <c r="I460" s="399"/>
      <c r="J460" s="399"/>
      <c r="K460" s="399"/>
    </row>
    <row r="461" spans="1:11" s="294" customFormat="1" x14ac:dyDescent="0.2">
      <c r="A461" s="399" t="s">
        <v>1141</v>
      </c>
      <c r="B461" s="399"/>
      <c r="C461" s="399"/>
      <c r="D461" s="399"/>
      <c r="E461" s="399"/>
      <c r="F461" s="399"/>
      <c r="G461" s="399"/>
      <c r="H461" s="399"/>
      <c r="I461" s="399"/>
      <c r="J461" s="399"/>
      <c r="K461" s="399"/>
    </row>
    <row r="462" spans="1:11" s="295" customFormat="1" x14ac:dyDescent="0.2">
      <c r="A462" s="400" t="s">
        <v>1142</v>
      </c>
      <c r="B462" s="400"/>
      <c r="C462" s="400"/>
      <c r="D462" s="400"/>
      <c r="E462" s="400"/>
      <c r="F462" s="400"/>
      <c r="G462" s="400"/>
      <c r="H462" s="400"/>
      <c r="I462" s="400"/>
      <c r="J462" s="400"/>
      <c r="K462" s="400"/>
    </row>
    <row r="463" spans="1:11" s="294" customFormat="1" x14ac:dyDescent="0.2">
      <c r="A463" s="399" t="s">
        <v>1143</v>
      </c>
      <c r="B463" s="399"/>
      <c r="C463" s="399"/>
      <c r="D463" s="399"/>
      <c r="E463" s="399"/>
      <c r="F463" s="399"/>
      <c r="G463" s="399"/>
      <c r="H463" s="399"/>
      <c r="I463" s="399"/>
      <c r="J463" s="399"/>
      <c r="K463" s="399"/>
    </row>
    <row r="464" spans="1:11" s="294" customFormat="1" x14ac:dyDescent="0.2">
      <c r="A464" s="399"/>
      <c r="B464" s="399"/>
      <c r="C464" s="399"/>
      <c r="D464" s="399"/>
      <c r="E464" s="399"/>
      <c r="F464" s="399"/>
      <c r="G464" s="399"/>
      <c r="H464" s="399"/>
      <c r="I464" s="399"/>
      <c r="J464" s="399"/>
      <c r="K464" s="399"/>
    </row>
    <row r="465" spans="1:11" s="294" customFormat="1" x14ac:dyDescent="0.2">
      <c r="A465" s="399"/>
      <c r="B465" s="399"/>
      <c r="C465" s="399"/>
      <c r="D465" s="399"/>
      <c r="E465" s="399"/>
      <c r="F465" s="399"/>
      <c r="G465" s="399"/>
      <c r="H465" s="399"/>
      <c r="I465" s="399"/>
      <c r="J465" s="399"/>
      <c r="K465" s="399"/>
    </row>
    <row r="466" spans="1:11" s="294" customFormat="1" x14ac:dyDescent="0.2">
      <c r="A466" s="399"/>
      <c r="B466" s="399"/>
      <c r="C466" s="399"/>
      <c r="D466" s="399"/>
      <c r="E466" s="399"/>
      <c r="F466" s="399"/>
      <c r="G466" s="399"/>
      <c r="H466" s="399"/>
      <c r="I466" s="399"/>
      <c r="J466" s="399"/>
      <c r="K466" s="399"/>
    </row>
    <row r="467" spans="1:11" s="294" customFormat="1" x14ac:dyDescent="0.2">
      <c r="A467" s="399"/>
      <c r="B467" s="399"/>
      <c r="C467" s="399"/>
      <c r="D467" s="399"/>
      <c r="E467" s="399"/>
      <c r="F467" s="399"/>
      <c r="G467" s="399"/>
      <c r="H467" s="399"/>
      <c r="I467" s="399"/>
      <c r="J467" s="399"/>
      <c r="K467" s="399"/>
    </row>
    <row r="468" spans="1:11" s="294" customFormat="1" x14ac:dyDescent="0.2">
      <c r="A468" s="399"/>
      <c r="B468" s="399"/>
      <c r="C468" s="399"/>
      <c r="D468" s="399"/>
      <c r="E468" s="399"/>
      <c r="F468" s="399"/>
      <c r="G468" s="399"/>
      <c r="H468" s="399"/>
      <c r="I468" s="399"/>
      <c r="J468" s="399"/>
      <c r="K468" s="399"/>
    </row>
    <row r="469" spans="1:11" s="294" customFormat="1" x14ac:dyDescent="0.2">
      <c r="A469" s="399"/>
      <c r="B469" s="399"/>
      <c r="C469" s="399"/>
      <c r="D469" s="399"/>
      <c r="E469" s="399"/>
      <c r="F469" s="399"/>
      <c r="G469" s="399"/>
      <c r="H469" s="399"/>
      <c r="I469" s="399"/>
      <c r="J469" s="399"/>
      <c r="K469" s="399"/>
    </row>
    <row r="470" spans="1:11" s="294" customFormat="1" x14ac:dyDescent="0.2">
      <c r="A470" s="399"/>
      <c r="B470" s="399"/>
      <c r="C470" s="399"/>
      <c r="D470" s="399"/>
      <c r="E470" s="399"/>
      <c r="F470" s="399"/>
      <c r="G470" s="399"/>
      <c r="H470" s="399"/>
      <c r="I470" s="399"/>
      <c r="J470" s="399"/>
      <c r="K470" s="399"/>
    </row>
    <row r="471" spans="1:11" s="294" customFormat="1" x14ac:dyDescent="0.2">
      <c r="A471" s="399"/>
      <c r="B471" s="399"/>
      <c r="C471" s="399"/>
      <c r="D471" s="399"/>
      <c r="E471" s="399"/>
      <c r="F471" s="399"/>
      <c r="G471" s="399"/>
      <c r="H471" s="399"/>
      <c r="I471" s="399"/>
      <c r="J471" s="399"/>
      <c r="K471" s="399"/>
    </row>
    <row r="472" spans="1:11" s="294" customFormat="1" x14ac:dyDescent="0.2">
      <c r="A472" s="399"/>
      <c r="B472" s="399"/>
      <c r="C472" s="399"/>
      <c r="D472" s="399"/>
      <c r="E472" s="399"/>
      <c r="F472" s="399"/>
      <c r="G472" s="399"/>
      <c r="H472" s="399"/>
      <c r="I472" s="399"/>
      <c r="J472" s="399"/>
      <c r="K472" s="399"/>
    </row>
    <row r="473" spans="1:11" s="294" customFormat="1" x14ac:dyDescent="0.2">
      <c r="A473" s="399"/>
      <c r="B473" s="399"/>
      <c r="C473" s="399"/>
      <c r="D473" s="399"/>
      <c r="E473" s="399"/>
      <c r="F473" s="399"/>
      <c r="G473" s="399"/>
      <c r="H473" s="399"/>
      <c r="I473" s="399"/>
      <c r="J473" s="399"/>
      <c r="K473" s="399"/>
    </row>
    <row r="474" spans="1:11" s="294" customFormat="1" x14ac:dyDescent="0.2">
      <c r="A474" s="399"/>
      <c r="B474" s="399"/>
      <c r="C474" s="399"/>
      <c r="D474" s="399"/>
      <c r="E474" s="399"/>
      <c r="F474" s="399"/>
      <c r="G474" s="399"/>
      <c r="H474" s="399"/>
      <c r="I474" s="399"/>
      <c r="J474" s="399"/>
      <c r="K474" s="399"/>
    </row>
    <row r="475" spans="1:11" s="294" customFormat="1" x14ac:dyDescent="0.2">
      <c r="A475" s="399"/>
      <c r="B475" s="399"/>
      <c r="C475" s="399"/>
      <c r="D475" s="399"/>
      <c r="E475" s="399"/>
      <c r="F475" s="399"/>
      <c r="G475" s="399"/>
      <c r="H475" s="399"/>
      <c r="I475" s="399"/>
      <c r="J475" s="399"/>
      <c r="K475" s="399"/>
    </row>
    <row r="476" spans="1:11" s="294" customFormat="1" x14ac:dyDescent="0.2">
      <c r="A476" s="399"/>
      <c r="B476" s="399"/>
      <c r="C476" s="399"/>
      <c r="D476" s="399"/>
      <c r="E476" s="399"/>
      <c r="F476" s="399"/>
      <c r="G476" s="399"/>
      <c r="H476" s="399"/>
      <c r="I476" s="399"/>
      <c r="J476" s="399"/>
      <c r="K476" s="399"/>
    </row>
    <row r="477" spans="1:11" s="294" customFormat="1" x14ac:dyDescent="0.2">
      <c r="A477" s="399"/>
      <c r="B477" s="399"/>
      <c r="C477" s="399"/>
      <c r="D477" s="399"/>
      <c r="E477" s="399"/>
      <c r="F477" s="399"/>
      <c r="G477" s="399"/>
      <c r="H477" s="399"/>
      <c r="I477" s="399"/>
      <c r="J477" s="399"/>
      <c r="K477" s="399"/>
    </row>
    <row r="478" spans="1:11" s="294" customFormat="1" x14ac:dyDescent="0.2">
      <c r="A478" s="399"/>
      <c r="B478" s="399"/>
      <c r="C478" s="399"/>
      <c r="D478" s="399"/>
      <c r="E478" s="399"/>
      <c r="F478" s="399"/>
      <c r="G478" s="399"/>
      <c r="H478" s="399"/>
      <c r="I478" s="399"/>
      <c r="J478" s="399"/>
      <c r="K478" s="399"/>
    </row>
    <row r="479" spans="1:11" s="294" customFormat="1" x14ac:dyDescent="0.2">
      <c r="A479" s="399"/>
      <c r="B479" s="399"/>
      <c r="C479" s="399"/>
      <c r="D479" s="399"/>
      <c r="E479" s="399"/>
      <c r="F479" s="399"/>
      <c r="G479" s="399"/>
      <c r="H479" s="399"/>
      <c r="I479" s="399"/>
      <c r="J479" s="399"/>
      <c r="K479" s="399"/>
    </row>
  </sheetData>
  <dataConsolidate/>
  <mergeCells count="9">
    <mergeCell ref="A1:K1"/>
    <mergeCell ref="A2:K2"/>
    <mergeCell ref="A398:K398"/>
    <mergeCell ref="A403:K403"/>
    <mergeCell ref="A404:K404"/>
    <mergeCell ref="A399:K399"/>
    <mergeCell ref="A400:K400"/>
    <mergeCell ref="A401:K401"/>
    <mergeCell ref="A402:K402"/>
  </mergeCells>
  <phoneticPr fontId="1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959E6-F0C1-4806-9093-506DD0435CC4}">
  <dimension ref="B4:L20"/>
  <sheetViews>
    <sheetView workbookViewId="0">
      <selection activeCell="D17" sqref="D17"/>
    </sheetView>
  </sheetViews>
  <sheetFormatPr baseColWidth="10" defaultRowHeight="12.75" x14ac:dyDescent="0.2"/>
  <cols>
    <col min="1" max="1" width="3.42578125" customWidth="1"/>
    <col min="2" max="11" width="11.42578125" style="263"/>
  </cols>
  <sheetData>
    <row r="4" spans="2:12" s="265" customFormat="1" x14ac:dyDescent="0.2">
      <c r="B4" s="264" t="s">
        <v>1006</v>
      </c>
      <c r="C4" s="264"/>
      <c r="D4" s="264"/>
      <c r="E4" s="264"/>
      <c r="F4" s="264"/>
      <c r="G4" s="264"/>
      <c r="H4" s="264"/>
      <c r="I4" s="264"/>
      <c r="J4" s="264"/>
      <c r="K4" s="264"/>
    </row>
    <row r="5" spans="2:12" ht="33" customHeight="1" x14ac:dyDescent="0.2">
      <c r="B5" s="494" t="s">
        <v>1004</v>
      </c>
      <c r="C5" s="494"/>
      <c r="D5" s="494"/>
      <c r="E5" s="494"/>
      <c r="F5" s="494"/>
      <c r="G5" s="494"/>
      <c r="H5" s="494"/>
      <c r="I5" s="494"/>
      <c r="J5" s="494"/>
      <c r="K5" s="494"/>
      <c r="L5" s="494"/>
    </row>
    <row r="6" spans="2:12" s="265" customFormat="1" x14ac:dyDescent="0.2">
      <c r="B6" s="264" t="s">
        <v>1007</v>
      </c>
      <c r="C6" s="264"/>
      <c r="D6" s="264"/>
      <c r="E6" s="264"/>
      <c r="F6" s="264"/>
      <c r="G6" s="264"/>
      <c r="H6" s="264"/>
      <c r="I6" s="264"/>
      <c r="J6" s="264"/>
      <c r="K6" s="264"/>
    </row>
    <row r="7" spans="2:12" x14ac:dyDescent="0.2">
      <c r="B7" s="263" t="s">
        <v>1009</v>
      </c>
    </row>
    <row r="8" spans="2:12" x14ac:dyDescent="0.2">
      <c r="B8" s="263" t="s">
        <v>1010</v>
      </c>
    </row>
    <row r="9" spans="2:12" x14ac:dyDescent="0.2">
      <c r="B9" s="263" t="s">
        <v>1011</v>
      </c>
    </row>
    <row r="10" spans="2:12" x14ac:dyDescent="0.2">
      <c r="B10" s="263" t="s">
        <v>1012</v>
      </c>
    </row>
    <row r="11" spans="2:12" x14ac:dyDescent="0.2">
      <c r="B11" s="263" t="s">
        <v>1013</v>
      </c>
    </row>
    <row r="12" spans="2:12" x14ac:dyDescent="0.2">
      <c r="B12" s="263" t="s">
        <v>1014</v>
      </c>
    </row>
    <row r="13" spans="2:12" ht="16.5" customHeight="1" x14ac:dyDescent="0.2">
      <c r="B13" s="495"/>
      <c r="C13" s="496"/>
      <c r="D13" s="496"/>
      <c r="E13" s="496"/>
      <c r="F13" s="496"/>
      <c r="G13" s="496"/>
      <c r="H13" s="496"/>
      <c r="I13" s="496"/>
      <c r="J13" s="496"/>
      <c r="K13" s="496"/>
      <c r="L13" s="496"/>
    </row>
    <row r="14" spans="2:12" s="265" customFormat="1" x14ac:dyDescent="0.2">
      <c r="B14" s="264" t="s">
        <v>1008</v>
      </c>
      <c r="C14" s="264"/>
      <c r="D14" s="264"/>
      <c r="E14" s="264"/>
      <c r="F14" s="264"/>
      <c r="G14" s="264"/>
      <c r="H14" s="264"/>
      <c r="I14" s="264"/>
      <c r="J14" s="264"/>
      <c r="K14" s="264"/>
    </row>
    <row r="15" spans="2:12" x14ac:dyDescent="0.2">
      <c r="B15" s="263" t="s">
        <v>1016</v>
      </c>
    </row>
    <row r="16" spans="2:12" x14ac:dyDescent="0.2">
      <c r="B16" s="263" t="s">
        <v>1017</v>
      </c>
    </row>
    <row r="17" spans="2:12" x14ac:dyDescent="0.2">
      <c r="B17" s="263" t="s">
        <v>1018</v>
      </c>
    </row>
    <row r="18" spans="2:12" x14ac:dyDescent="0.2">
      <c r="B18" s="263" t="s">
        <v>1019</v>
      </c>
    </row>
    <row r="19" spans="2:12" x14ac:dyDescent="0.2">
      <c r="B19" s="263" t="s">
        <v>1015</v>
      </c>
    </row>
    <row r="20" spans="2:12" ht="31.5" customHeight="1" x14ac:dyDescent="0.2">
      <c r="B20" s="494" t="s">
        <v>1005</v>
      </c>
      <c r="C20" s="494"/>
      <c r="D20" s="494"/>
      <c r="E20" s="494"/>
      <c r="F20" s="494"/>
      <c r="G20" s="494"/>
      <c r="H20" s="494"/>
      <c r="I20" s="494"/>
      <c r="J20" s="494"/>
      <c r="K20" s="494"/>
      <c r="L20" s="494"/>
    </row>
  </sheetData>
  <sheetProtection password="DA3B" sheet="1" objects="1" scenarios="1"/>
  <mergeCells count="3">
    <mergeCell ref="B5:L5"/>
    <mergeCell ref="B20:L20"/>
    <mergeCell ref="B13:L1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16</vt:i4>
      </vt:variant>
    </vt:vector>
  </HeadingPairs>
  <TitlesOfParts>
    <vt:vector size="24" baseType="lpstr">
      <vt:lpstr>Klassifizierung</vt:lpstr>
      <vt:lpstr>Anl III Tab 1</vt:lpstr>
      <vt:lpstr>H10</vt:lpstr>
      <vt:lpstr>Tabelle 1</vt:lpstr>
      <vt:lpstr>Tabelle 2</vt:lpstr>
      <vt:lpstr>Tabelle 3</vt:lpstr>
      <vt:lpstr>Tabelle 3orig</vt:lpstr>
      <vt:lpstr>ak</vt:lpstr>
      <vt:lpstr>'Anl III Tab 1'!Druckbereich</vt:lpstr>
      <vt:lpstr>Klassifizierung!Druckbereich</vt:lpstr>
      <vt:lpstr>'Anl III Tab 1'!Drucktitel</vt:lpstr>
      <vt:lpstr>Klassifizierung!Drucktitel</vt:lpstr>
      <vt:lpstr>Freigrenze</vt:lpstr>
      <vt:lpstr>GS</vt:lpstr>
      <vt:lpstr>HWZ_StrlSchV</vt:lpstr>
      <vt:lpstr>HWZe_StrlSchV</vt:lpstr>
      <vt:lpstr>K</vt:lpstr>
      <vt:lpstr>Konst_h10</vt:lpstr>
      <vt:lpstr>NUK_h10</vt:lpstr>
      <vt:lpstr>NUK_RJAZ</vt:lpstr>
      <vt:lpstr>NUK_StrlSchV</vt:lpstr>
      <vt:lpstr>RJAZ</vt:lpstr>
      <vt:lpstr>RK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Hartmut Sumpf</dc:creator>
  <cp:lastModifiedBy>Hartmut Sumpf</cp:lastModifiedBy>
  <cp:lastPrinted>2012-10-12T12:22:32Z</cp:lastPrinted>
  <dcterms:created xsi:type="dcterms:W3CDTF">2000-02-16T13:59:46Z</dcterms:created>
  <dcterms:modified xsi:type="dcterms:W3CDTF">2024-09-05T11:52:06Z</dcterms:modified>
</cp:coreProperties>
</file>